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175"/>
  </bookViews>
  <sheets>
    <sheet name="Табл.1 РПр" sheetId="2" r:id="rId1"/>
  </sheets>
  <definedNames>
    <definedName name="_xlnm.Print_Area" localSheetId="0">'Табл.1 РПр'!$A$1:$M$53</definedName>
  </definedNames>
  <calcPr calcId="162913"/>
</workbook>
</file>

<file path=xl/calcChain.xml><?xml version="1.0" encoding="utf-8"?>
<calcChain xmlns="http://schemas.openxmlformats.org/spreadsheetml/2006/main">
  <c r="C52" i="2" l="1"/>
  <c r="C47" i="2"/>
  <c r="C43" i="2"/>
  <c r="C37" i="2"/>
  <c r="C31" i="2"/>
  <c r="C26" i="2"/>
  <c r="C21" i="2"/>
  <c r="C19" i="2"/>
  <c r="C10" i="2"/>
  <c r="L28" i="2"/>
  <c r="G10" i="2" l="1"/>
  <c r="F10" i="2"/>
  <c r="D21" i="2"/>
  <c r="M35" i="2" l="1"/>
  <c r="M28" i="2"/>
  <c r="M15" i="2"/>
  <c r="K25" i="2"/>
  <c r="K15" i="2"/>
  <c r="J29" i="2"/>
  <c r="J27" i="2"/>
  <c r="C8" i="2" l="1"/>
  <c r="M22" i="2"/>
  <c r="M23" i="2"/>
  <c r="G26" i="2"/>
  <c r="M26" i="2" s="1"/>
  <c r="F26" i="2"/>
  <c r="E26" i="2"/>
  <c r="G21" i="2"/>
  <c r="F21" i="2"/>
  <c r="E21" i="2"/>
  <c r="J25" i="2"/>
  <c r="I25" i="2"/>
  <c r="D31" i="2"/>
  <c r="M49" i="2" l="1"/>
  <c r="M50" i="2"/>
  <c r="K32" i="2"/>
  <c r="J50" i="2"/>
  <c r="M11" i="2" l="1"/>
  <c r="M12" i="2"/>
  <c r="L35" i="2"/>
  <c r="K35" i="2"/>
  <c r="K22" i="2"/>
  <c r="K23" i="2"/>
  <c r="J35" i="2"/>
  <c r="I35" i="2"/>
  <c r="I29" i="2"/>
  <c r="M51" i="2" l="1"/>
  <c r="M53" i="2"/>
  <c r="M20" i="2"/>
  <c r="M18" i="2"/>
  <c r="K12" i="2"/>
  <c r="D10" i="2"/>
  <c r="M24" i="2" l="1"/>
  <c r="K50" i="2"/>
  <c r="K51" i="2"/>
  <c r="K53" i="2"/>
  <c r="F47" i="2"/>
  <c r="M17" i="2" l="1"/>
  <c r="L27" i="2"/>
  <c r="L22" i="2"/>
  <c r="L23" i="2"/>
  <c r="L14" i="2"/>
  <c r="L15" i="2"/>
  <c r="L16" i="2"/>
  <c r="J28" i="2"/>
  <c r="J30" i="2"/>
  <c r="L45" i="2" l="1"/>
  <c r="M14" i="2"/>
  <c r="J15" i="2"/>
  <c r="J16" i="2"/>
  <c r="L12" i="2" l="1"/>
  <c r="J12" i="2"/>
  <c r="I12" i="2"/>
  <c r="I13" i="2"/>
  <c r="I14" i="2"/>
  <c r="I15" i="2"/>
  <c r="I16" i="2"/>
  <c r="M48" i="2"/>
  <c r="M45" i="2"/>
  <c r="M40" i="2"/>
  <c r="L40" i="2"/>
  <c r="K40" i="2"/>
  <c r="J40" i="2"/>
  <c r="L32" i="2"/>
  <c r="J32" i="2"/>
  <c r="J23" i="2"/>
  <c r="M13" i="2"/>
  <c r="L13" i="2"/>
  <c r="K13" i="2"/>
  <c r="J13" i="2"/>
  <c r="M33" i="2"/>
  <c r="L33" i="2"/>
  <c r="K33" i="2"/>
  <c r="J33" i="2"/>
  <c r="D26" i="2"/>
  <c r="I27" i="2"/>
  <c r="I20" i="2"/>
  <c r="J26" i="2" l="1"/>
  <c r="I26" i="2"/>
  <c r="L20" i="2"/>
  <c r="K20" i="2"/>
  <c r="J20" i="2"/>
  <c r="I28" i="2"/>
  <c r="L53" i="2" l="1"/>
  <c r="J53" i="2"/>
  <c r="I53" i="2"/>
  <c r="G52" i="2"/>
  <c r="M52" i="2" s="1"/>
  <c r="F52" i="2"/>
  <c r="E52" i="2"/>
  <c r="D52" i="2"/>
  <c r="L51" i="2"/>
  <c r="J51" i="2"/>
  <c r="I51" i="2"/>
  <c r="L50" i="2"/>
  <c r="I50" i="2"/>
  <c r="L49" i="2"/>
  <c r="I49" i="2"/>
  <c r="L48" i="2"/>
  <c r="K48" i="2"/>
  <c r="J48" i="2"/>
  <c r="I48" i="2"/>
  <c r="G47" i="2"/>
  <c r="E47" i="2"/>
  <c r="D47" i="2"/>
  <c r="M46" i="2"/>
  <c r="L46" i="2"/>
  <c r="K46" i="2"/>
  <c r="J46" i="2"/>
  <c r="I46" i="2"/>
  <c r="I45" i="2"/>
  <c r="M44" i="2"/>
  <c r="L44" i="2"/>
  <c r="I44" i="2"/>
  <c r="G43" i="2"/>
  <c r="F43" i="2"/>
  <c r="E43" i="2"/>
  <c r="M42" i="2"/>
  <c r="L42" i="2"/>
  <c r="K42" i="2"/>
  <c r="J42" i="2"/>
  <c r="I42" i="2"/>
  <c r="M41" i="2"/>
  <c r="L41" i="2"/>
  <c r="K41" i="2"/>
  <c r="J41" i="2"/>
  <c r="I41" i="2"/>
  <c r="I40" i="2"/>
  <c r="L39" i="2"/>
  <c r="K39" i="2"/>
  <c r="I39" i="2"/>
  <c r="M38" i="2"/>
  <c r="L38" i="2"/>
  <c r="K38" i="2"/>
  <c r="J38" i="2"/>
  <c r="I38" i="2"/>
  <c r="G37" i="2"/>
  <c r="F37" i="2"/>
  <c r="E37" i="2"/>
  <c r="D37" i="2"/>
  <c r="M36" i="2"/>
  <c r="K36" i="2"/>
  <c r="J36" i="2"/>
  <c r="M34" i="2"/>
  <c r="L34" i="2"/>
  <c r="K34" i="2"/>
  <c r="J34" i="2"/>
  <c r="I34" i="2"/>
  <c r="I33" i="2"/>
  <c r="I32" i="2"/>
  <c r="G31" i="2"/>
  <c r="F31" i="2"/>
  <c r="E31" i="2"/>
  <c r="M30" i="2"/>
  <c r="L30" i="2"/>
  <c r="K30" i="2"/>
  <c r="I30" i="2"/>
  <c r="L24" i="2"/>
  <c r="K24" i="2"/>
  <c r="J24" i="2"/>
  <c r="I24" i="2"/>
  <c r="I23" i="2"/>
  <c r="I22" i="2"/>
  <c r="G19" i="2"/>
  <c r="M19" i="2" s="1"/>
  <c r="F19" i="2"/>
  <c r="E19" i="2"/>
  <c r="D19" i="2"/>
  <c r="L18" i="2"/>
  <c r="K18" i="2"/>
  <c r="J18" i="2"/>
  <c r="I18" i="2"/>
  <c r="L17" i="2"/>
  <c r="K17" i="2"/>
  <c r="J17" i="2"/>
  <c r="I17" i="2"/>
  <c r="K14" i="2"/>
  <c r="J14" i="2"/>
  <c r="L11" i="2"/>
  <c r="K11" i="2"/>
  <c r="J11" i="2"/>
  <c r="I11" i="2"/>
  <c r="E10" i="2"/>
  <c r="G8" i="2" l="1"/>
  <c r="E8" i="2"/>
  <c r="K52" i="2"/>
  <c r="D8" i="2"/>
  <c r="M37" i="2"/>
  <c r="K37" i="2"/>
  <c r="L37" i="2"/>
  <c r="J37" i="2"/>
  <c r="K19" i="2"/>
  <c r="J19" i="2"/>
  <c r="L19" i="2"/>
  <c r="J52" i="2"/>
  <c r="I52" i="2" s="1"/>
  <c r="L47" i="2"/>
  <c r="I47" i="2"/>
  <c r="M21" i="2"/>
  <c r="F8" i="2"/>
  <c r="I19" i="2"/>
  <c r="J10" i="2"/>
  <c r="M10" i="2"/>
  <c r="L10" i="2" s="1"/>
  <c r="I10" i="2"/>
  <c r="K21" i="2"/>
  <c r="L52" i="2"/>
  <c r="M47" i="2"/>
  <c r="M31" i="2"/>
  <c r="L21" i="2"/>
  <c r="J21" i="2"/>
  <c r="L31" i="2"/>
  <c r="K47" i="2"/>
  <c r="J47" i="2" s="1"/>
  <c r="I21" i="2"/>
  <c r="K31" i="2"/>
  <c r="M43" i="2"/>
  <c r="K10" i="2"/>
  <c r="I31" i="2"/>
  <c r="L43" i="2"/>
  <c r="I43" i="2"/>
  <c r="J31" i="2"/>
  <c r="H11" i="2" l="1"/>
  <c r="H25" i="2"/>
  <c r="H36" i="2"/>
  <c r="H12" i="2"/>
  <c r="H14" i="2"/>
  <c r="H20" i="2"/>
  <c r="H19" i="2" s="1"/>
  <c r="H13" i="2"/>
  <c r="H22" i="2"/>
  <c r="H30" i="2"/>
  <c r="H27" i="2"/>
  <c r="H35" i="2"/>
  <c r="H44" i="2"/>
  <c r="J8" i="2"/>
  <c r="H39" i="2"/>
  <c r="H18" i="2"/>
  <c r="H29" i="2"/>
  <c r="H46" i="2"/>
  <c r="H48" i="2"/>
  <c r="H16" i="2"/>
  <c r="H34" i="2"/>
  <c r="H33" i="2"/>
  <c r="H53" i="2"/>
  <c r="H52" i="2" s="1"/>
  <c r="H42" i="2"/>
  <c r="H51" i="2"/>
  <c r="H28" i="2"/>
  <c r="H24" i="2"/>
  <c r="H49" i="2"/>
  <c r="H38" i="2"/>
  <c r="H50" i="2"/>
  <c r="H40" i="2"/>
  <c r="H15" i="2"/>
  <c r="H41" i="2"/>
  <c r="H17" i="2"/>
  <c r="H32" i="2"/>
  <c r="H31" i="2" s="1"/>
  <c r="H23" i="2"/>
  <c r="H45" i="2"/>
  <c r="I8" i="2"/>
  <c r="K8" i="2"/>
  <c r="I37" i="2"/>
  <c r="H21" i="2" l="1"/>
  <c r="H47" i="2"/>
  <c r="H37" i="2"/>
  <c r="H26" i="2"/>
  <c r="H10" i="2"/>
  <c r="H8" i="2" s="1"/>
  <c r="H43" i="2"/>
  <c r="L26" i="2" l="1"/>
  <c r="M8" i="2" l="1"/>
  <c r="L8" i="2"/>
  <c r="D43" i="2" l="1"/>
</calcChain>
</file>

<file path=xl/sharedStrings.xml><?xml version="1.0" encoding="utf-8"?>
<sst xmlns="http://schemas.openxmlformats.org/spreadsheetml/2006/main" count="116" uniqueCount="96">
  <si>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</si>
  <si>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</si>
  <si>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</si>
  <si>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</si>
  <si>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</si>
  <si>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</si>
  <si>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</si>
  <si>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</si>
  <si>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</si>
  <si>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</si>
  <si>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</si>
  <si>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</si>
  <si>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</si>
  <si>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</si>
  <si>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</si>
  <si>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</si>
  <si>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</si>
  <si>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</si>
  <si>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</si>
  <si>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</si>
  <si>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</si>
  <si>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</si>
  <si>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</si>
  <si>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</si>
  <si>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</si>
  <si>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</si>
  <si>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</si>
  <si>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</si>
  <si>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</si>
  <si>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</si>
  <si>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</si>
  <si>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</si>
  <si>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</si>
  <si>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</si>
  <si>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</si>
  <si>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</si>
  <si>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</si>
  <si>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</si>
  <si>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</si>
  <si>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</si>
  <si>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</si>
  <si>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</si>
  <si>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</si>
  <si>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</si>
  <si>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</si>
  <si>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</si>
  <si>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</si>
  <si>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</si>
  <si>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</si>
  <si>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</si>
  <si>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</si>
  <si>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</si>
  <si>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</si>
  <si>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</si>
  <si>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</si>
  <si>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</si>
  <si>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</si>
  <si>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</si>
  <si>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</si>
  <si>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</si>
  <si>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</si>
  <si>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</si>
  <si>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</si>
  <si>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</si>
  <si>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</si>
  <si>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</si>
  <si>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</si>
  <si>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</si>
  <si>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</si>
  <si>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</si>
  <si>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</si>
  <si>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</si>
  <si>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</si>
  <si>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0709</t>
  </si>
  <si>
    <t xml:space="preserve">Другие вопросы в области культуры, кинематографии
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</si>
  <si>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</si>
  <si>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</si>
  <si>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</si>
  <si>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</si>
  <si>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</si>
  <si>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</si>
  <si>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</si>
  <si>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>Кассовое исполнение за  1 кв-л 2023 год</t>
  </si>
  <si>
    <t>Бюджетные назначения на 2024 год (Реш.от 27.12.2023 № 2)</t>
  </si>
  <si>
    <t>0705</t>
  </si>
  <si>
    <t>Профессиональная подготовка, переподготовка и повышение квалификации</t>
  </si>
  <si>
    <t xml:space="preserve">Уточненные бюджетные назначения на 2024 год  (Реш. от 26.03.2024 № 2) </t>
  </si>
  <si>
    <t>Кассовое исполнение за 1 кв-л 2024 года (ф.0503117)</t>
  </si>
  <si>
    <t xml:space="preserve">Отклонение  показателей  исполнения бюджета за 1 кв-л 2024 года относительно уточненных бюджетных назначений на 1 кв-л 2024 года, тыс.руб.  </t>
  </si>
  <si>
    <t>Исполнение бюджета          за  1 кв-л 2024 года относительно уточненных бюджетных назначений</t>
  </si>
  <si>
    <t>на 2024год, %</t>
  </si>
  <si>
    <t>на 1 кв-л      2024 года, %</t>
  </si>
  <si>
    <t>Отклонение показателей исполнения бюджета за 1 кв-л 2024 года относительно  1 кв. 2023 года</t>
  </si>
  <si>
    <t xml:space="preserve"> РАСХОДЫ  БЮДЖЕТА В РАЗРЕЗЕ РАЗДЕЛОВ, ПОДРАЗДЕЛОВ  за  1 квартал 2024 года</t>
  </si>
  <si>
    <r>
      <t xml:space="preserve">Уточненный план  на 1 кв 2024 г </t>
    </r>
    <r>
      <rPr>
        <sz val="10"/>
        <rFont val="Times New Roman"/>
        <family val="1"/>
        <charset val="204"/>
      </rPr>
      <t xml:space="preserve">  ф.0503117)</t>
    </r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</si>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</sst>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 applyProtection="1">
      <alignment horizontal="center" vertical="center"/>
      <protection locked="0"/>
    </xf>
    <xf numFmtId="166" fontId="9" fillId="5" borderId="1" xfId="0" applyNumberFormat="1" applyFont="1" applyFill="1" applyBorder="1" applyAlignment="1">
      <alignment horizontal="center" vertical="center" wrapText="1"/>
    </xf>
    <xf numFmtId="166" fontId="9" fillId="4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3"/>
  <sheetViews>
    <sheetView tabSelected="1" zoomScale="89" zoomScaleNormal="89" zoomScaleSheetLayoutView="90" workbookViewId="0">
      <selection activeCell="K52" sqref="K52"/>
    </sheetView>
  </sheetViews>
  <sheetFormatPr defaultRowHeight="15" x14ac:dyDescent="0.2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12" customHeight="1" x14ac:dyDescent="0.25">
      <c r="C1" s="12"/>
      <c r="K1" s="111"/>
      <c r="L1" s="111"/>
      <c r="M1" s="111"/>
    </row>
    <row r="2" spans="1:80" ht="15.75" customHeight="1" x14ac:dyDescent="0.25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80" ht="3" hidden="1" customHeight="1" x14ac:dyDescent="0.25">
      <c r="K3" s="11"/>
      <c r="L3" s="11"/>
      <c r="M3" s="11"/>
    </row>
    <row r="4" spans="1:80" ht="15" customHeight="1" x14ac:dyDescent="0.25">
      <c r="A4" s="116" t="s">
        <v>93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80" ht="8.449999999999999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7" t="s">
        <v>66</v>
      </c>
      <c r="M5" s="117"/>
    </row>
    <row r="6" spans="1:80" ht="54.75" customHeight="1" x14ac:dyDescent="0.25">
      <c r="A6" s="118"/>
      <c r="B6" s="105" t="s">
        <v>31</v>
      </c>
      <c r="C6" s="120" t="s">
        <v>82</v>
      </c>
      <c r="D6" s="112" t="s">
        <v>83</v>
      </c>
      <c r="E6" s="122" t="s">
        <v>86</v>
      </c>
      <c r="F6" s="107" t="s">
        <v>94</v>
      </c>
      <c r="G6" s="125" t="s">
        <v>87</v>
      </c>
      <c r="H6" s="114" t="s">
        <v>29</v>
      </c>
      <c r="I6" s="109" t="s">
        <v>88</v>
      </c>
      <c r="J6" s="109" t="s">
        <v>89</v>
      </c>
      <c r="K6" s="109"/>
      <c r="L6" s="107" t="s">
        <v>92</v>
      </c>
      <c r="M6" s="108"/>
    </row>
    <row r="7" spans="1:80" ht="39" customHeight="1" thickBot="1" x14ac:dyDescent="0.3">
      <c r="A7" s="119"/>
      <c r="B7" s="106"/>
      <c r="C7" s="121"/>
      <c r="D7" s="113"/>
      <c r="E7" s="123"/>
      <c r="F7" s="124"/>
      <c r="G7" s="126"/>
      <c r="H7" s="115"/>
      <c r="I7" s="110"/>
      <c r="J7" s="8" t="s">
        <v>90</v>
      </c>
      <c r="K7" s="9" t="s">
        <v>91</v>
      </c>
      <c r="L7" s="98" t="s">
        <v>14</v>
      </c>
      <c r="M7" s="99" t="s">
        <v>77</v>
      </c>
    </row>
    <row r="8" spans="1:80" x14ac:dyDescent="0.25">
      <c r="A8" s="13" t="s">
        <v>0</v>
      </c>
      <c r="B8" s="14"/>
      <c r="C8" s="90">
        <f>C10+C19+C21+C26+C31+C37+C47+C52</f>
        <v>9965.5999999999985</v>
      </c>
      <c r="D8" s="16">
        <f>D10+D19+D21+D26+D31+D37+D47+D52</f>
        <v>65566</v>
      </c>
      <c r="E8" s="15">
        <f>E10+E19+E21+E26+E31+E37+E43+E47+E52</f>
        <v>74460.3</v>
      </c>
      <c r="F8" s="15">
        <f>F10+F19+F21+F26+F31+F37+F43+F47+F52</f>
        <v>10879.4</v>
      </c>
      <c r="G8" s="90">
        <f>G10+G19+G21+G26+G31+G37+G43+G47+G52</f>
        <v>10348.400000000001</v>
      </c>
      <c r="H8" s="104">
        <f>H10+H19+H21+H26+H31+H37+H43+H47+H52</f>
        <v>0.99999999999999978</v>
      </c>
      <c r="I8" s="17">
        <f>G8-F8</f>
        <v>-530.99999999999818</v>
      </c>
      <c r="J8" s="18">
        <f>G8/E8</f>
        <v>0.13897875780785199</v>
      </c>
      <c r="K8" s="18">
        <f>G8/F8</f>
        <v>0.95119216133242657</v>
      </c>
      <c r="L8" s="19">
        <f>G8-C8</f>
        <v>382.80000000000291</v>
      </c>
      <c r="M8" s="20">
        <f>G8/C8-100%</f>
        <v>3.8412137753873532E-2</v>
      </c>
    </row>
    <row r="9" spans="1:80" ht="12" customHeight="1" x14ac:dyDescent="0.25">
      <c r="A9" s="10" t="s">
        <v>1</v>
      </c>
      <c r="B9" s="10"/>
      <c r="C9" s="91"/>
      <c r="D9" s="22"/>
      <c r="E9" s="21"/>
      <c r="F9" s="21"/>
      <c r="G9" s="21"/>
      <c r="H9" s="23"/>
      <c r="I9" s="24"/>
      <c r="J9" s="25"/>
      <c r="K9" s="25"/>
      <c r="L9" s="26"/>
      <c r="M9" s="27"/>
    </row>
    <row r="10" spans="1:80" s="2" customFormat="1" ht="17.100000000000001" customHeight="1" x14ac:dyDescent="0.25">
      <c r="A10" s="28" t="s">
        <v>15</v>
      </c>
      <c r="B10" s="29" t="s">
        <v>48</v>
      </c>
      <c r="C10" s="83">
        <f>SUM(C11:C17)</f>
        <v>3552.4999999999995</v>
      </c>
      <c r="D10" s="31">
        <f>SUM(D11:D17)</f>
        <v>19033.800000000003</v>
      </c>
      <c r="E10" s="30">
        <f>SUM(E11:E17)</f>
        <v>19033.800000000003</v>
      </c>
      <c r="F10" s="83">
        <f>F11+F12+F13+F14+F16+F17+F15</f>
        <v>4534.5999999999995</v>
      </c>
      <c r="G10" s="83">
        <f>SUM(G11:G17)</f>
        <v>4089.8999999999996</v>
      </c>
      <c r="H10" s="103">
        <f>SUM(H11:H17)</f>
        <v>0.39522051718139994</v>
      </c>
      <c r="I10" s="33">
        <f t="shared" ref="I10:I17" si="0">G10-F10</f>
        <v>-444.69999999999982</v>
      </c>
      <c r="J10" s="34">
        <f>G10/E10</f>
        <v>0.21487564227847297</v>
      </c>
      <c r="K10" s="34">
        <f>G10/F10</f>
        <v>0.90193181316984961</v>
      </c>
      <c r="L10" s="35">
        <f>G10-C10</f>
        <v>537.40000000000009</v>
      </c>
      <c r="M10" s="36">
        <f t="shared" ref="M10:M53" si="1">G10/C10-100%</f>
        <v>0.15127375087966222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 x14ac:dyDescent="0.25">
      <c r="A11" s="96" t="s">
        <v>67</v>
      </c>
      <c r="B11" s="38" t="s">
        <v>32</v>
      </c>
      <c r="C11" s="39">
        <v>547.4</v>
      </c>
      <c r="D11" s="40">
        <v>2812.7</v>
      </c>
      <c r="E11" s="40">
        <v>2812.7</v>
      </c>
      <c r="F11" s="39">
        <v>650</v>
      </c>
      <c r="G11" s="39">
        <v>638.70000000000005</v>
      </c>
      <c r="H11" s="41">
        <f>G11/$G$8</f>
        <v>6.1719686135054692E-2</v>
      </c>
      <c r="I11" s="42">
        <f t="shared" si="0"/>
        <v>-11.299999999999955</v>
      </c>
      <c r="J11" s="43">
        <f>G11/E11</f>
        <v>0.22707718562235576</v>
      </c>
      <c r="K11" s="43">
        <f t="shared" ref="K11:K17" si="2">G11/F11</f>
        <v>0.98261538461538467</v>
      </c>
      <c r="L11" s="44">
        <f>G11-C11</f>
        <v>91.300000000000068</v>
      </c>
      <c r="M11" s="45">
        <f>G11/C11-100%</f>
        <v>0.16678845451223978</v>
      </c>
    </row>
    <row r="12" spans="1:80" ht="24.75" customHeight="1" x14ac:dyDescent="0.25">
      <c r="A12" s="46" t="s">
        <v>75</v>
      </c>
      <c r="B12" s="38" t="s">
        <v>33</v>
      </c>
      <c r="C12" s="39">
        <v>46.8</v>
      </c>
      <c r="D12" s="40">
        <v>226.1</v>
      </c>
      <c r="E12" s="39">
        <v>226.1</v>
      </c>
      <c r="F12" s="39">
        <v>57.4</v>
      </c>
      <c r="G12" s="92">
        <v>44.4</v>
      </c>
      <c r="H12" s="41">
        <f t="shared" ref="H12:H53" si="3">G12/$G$8</f>
        <v>4.2905183409995742E-3</v>
      </c>
      <c r="I12" s="42">
        <f t="shared" si="0"/>
        <v>-13</v>
      </c>
      <c r="J12" s="43">
        <f>G12/E12</f>
        <v>0.19637328615656788</v>
      </c>
      <c r="K12" s="43">
        <f t="shared" si="2"/>
        <v>0.77351916376306618</v>
      </c>
      <c r="L12" s="44">
        <f>G12-C12</f>
        <v>-2.3999999999999986</v>
      </c>
      <c r="M12" s="45">
        <f>G12/C12-100%</f>
        <v>-5.1282051282051211E-2</v>
      </c>
    </row>
    <row r="13" spans="1:80" ht="16.5" customHeight="1" x14ac:dyDescent="0.25">
      <c r="A13" s="37" t="s">
        <v>68</v>
      </c>
      <c r="B13" s="38" t="s">
        <v>34</v>
      </c>
      <c r="C13" s="47">
        <v>2708.6</v>
      </c>
      <c r="D13" s="40">
        <v>14837.2</v>
      </c>
      <c r="E13" s="47">
        <v>14837.2</v>
      </c>
      <c r="F13" s="39">
        <v>3594.3</v>
      </c>
      <c r="G13" s="47">
        <v>3183</v>
      </c>
      <c r="H13" s="41">
        <f t="shared" si="3"/>
        <v>0.30758378106760459</v>
      </c>
      <c r="I13" s="42">
        <f t="shared" si="0"/>
        <v>-411.30000000000018</v>
      </c>
      <c r="J13" s="43">
        <f t="shared" ref="J13" si="4">G13/E13</f>
        <v>0.21452834766667564</v>
      </c>
      <c r="K13" s="43">
        <f t="shared" ref="K13" si="5">G13/F13</f>
        <v>0.8855688172940489</v>
      </c>
      <c r="L13" s="44">
        <f t="shared" ref="L13:L16" si="6">G13-C13</f>
        <v>474.40000000000009</v>
      </c>
      <c r="M13" s="45">
        <f t="shared" ref="M13:M20" si="7">G13/C13-100%</f>
        <v>0.17514583179502319</v>
      </c>
    </row>
    <row r="14" spans="1:80" ht="37.5" customHeight="1" x14ac:dyDescent="0.25">
      <c r="A14" s="48" t="s">
        <v>76</v>
      </c>
      <c r="B14" s="38" t="s">
        <v>35</v>
      </c>
      <c r="C14" s="39">
        <v>132.1</v>
      </c>
      <c r="D14" s="40">
        <v>560.9</v>
      </c>
      <c r="E14" s="39">
        <v>560.9</v>
      </c>
      <c r="F14" s="39">
        <v>140.19999999999999</v>
      </c>
      <c r="G14" s="39">
        <v>140.19999999999999</v>
      </c>
      <c r="H14" s="41">
        <f t="shared" si="3"/>
        <v>1.3547988094777934E-2</v>
      </c>
      <c r="I14" s="42">
        <f t="shared" si="0"/>
        <v>0</v>
      </c>
      <c r="J14" s="43">
        <f t="shared" ref="J14:J17" si="8">G14/E14</f>
        <v>0.24995542877518273</v>
      </c>
      <c r="K14" s="43">
        <f t="shared" si="2"/>
        <v>1</v>
      </c>
      <c r="L14" s="44">
        <f t="shared" si="6"/>
        <v>8.0999999999999943</v>
      </c>
      <c r="M14" s="45">
        <f t="shared" si="7"/>
        <v>6.1317183951551835E-2</v>
      </c>
    </row>
    <row r="15" spans="1:80" ht="17.45" hidden="1" customHeight="1" x14ac:dyDescent="0.25">
      <c r="A15" s="97" t="s">
        <v>70</v>
      </c>
      <c r="B15" s="38" t="s">
        <v>36</v>
      </c>
      <c r="C15" s="39">
        <v>0</v>
      </c>
      <c r="D15" s="40">
        <v>0</v>
      </c>
      <c r="E15" s="39">
        <v>0</v>
      </c>
      <c r="F15" s="39">
        <v>0</v>
      </c>
      <c r="G15" s="39">
        <v>0</v>
      </c>
      <c r="H15" s="41">
        <f t="shared" si="3"/>
        <v>0</v>
      </c>
      <c r="I15" s="42">
        <f t="shared" si="0"/>
        <v>0</v>
      </c>
      <c r="J15" s="43" t="e">
        <f t="shared" si="8"/>
        <v>#DIV/0!</v>
      </c>
      <c r="K15" s="43" t="e">
        <f t="shared" si="2"/>
        <v>#DIV/0!</v>
      </c>
      <c r="L15" s="44">
        <f t="shared" si="6"/>
        <v>0</v>
      </c>
      <c r="M15" s="45" t="e">
        <f t="shared" si="7"/>
        <v>#DIV/0!</v>
      </c>
    </row>
    <row r="16" spans="1:80" ht="14.25" customHeight="1" x14ac:dyDescent="0.25">
      <c r="A16" s="37" t="s">
        <v>2</v>
      </c>
      <c r="B16" s="38" t="s">
        <v>38</v>
      </c>
      <c r="C16" s="39">
        <v>0</v>
      </c>
      <c r="D16" s="49">
        <v>50</v>
      </c>
      <c r="E16" s="92">
        <v>50</v>
      </c>
      <c r="F16" s="39">
        <v>0</v>
      </c>
      <c r="G16" s="39">
        <v>0</v>
      </c>
      <c r="H16" s="41">
        <f t="shared" si="3"/>
        <v>0</v>
      </c>
      <c r="I16" s="42">
        <f t="shared" si="0"/>
        <v>0</v>
      </c>
      <c r="J16" s="43">
        <f t="shared" si="8"/>
        <v>0</v>
      </c>
      <c r="K16" s="43" t="s">
        <v>30</v>
      </c>
      <c r="L16" s="44">
        <f t="shared" si="6"/>
        <v>0</v>
      </c>
      <c r="M16" s="45" t="s">
        <v>30</v>
      </c>
    </row>
    <row r="17" spans="1:80" ht="14.25" customHeight="1" x14ac:dyDescent="0.25">
      <c r="A17" s="37" t="s">
        <v>3</v>
      </c>
      <c r="B17" s="38" t="s">
        <v>37</v>
      </c>
      <c r="C17" s="39">
        <v>117.6</v>
      </c>
      <c r="D17" s="49">
        <v>546.9</v>
      </c>
      <c r="E17" s="39">
        <v>546.9</v>
      </c>
      <c r="F17" s="39">
        <v>92.7</v>
      </c>
      <c r="G17" s="39">
        <v>83.6</v>
      </c>
      <c r="H17" s="41">
        <f t="shared" si="3"/>
        <v>8.0785435429631611E-3</v>
      </c>
      <c r="I17" s="42">
        <f t="shared" si="0"/>
        <v>-9.1000000000000085</v>
      </c>
      <c r="J17" s="43">
        <f t="shared" si="8"/>
        <v>0.15286158347046991</v>
      </c>
      <c r="K17" s="43">
        <f t="shared" si="2"/>
        <v>0.90183387270765902</v>
      </c>
      <c r="L17" s="44">
        <f t="shared" ref="L17" si="9">G17-C17</f>
        <v>-34</v>
      </c>
      <c r="M17" s="45">
        <f t="shared" si="7"/>
        <v>-0.28911564625850339</v>
      </c>
    </row>
    <row r="18" spans="1:80" ht="45" hidden="1" customHeight="1" x14ac:dyDescent="0.25">
      <c r="A18" s="37"/>
      <c r="B18" s="38"/>
      <c r="C18" s="39"/>
      <c r="D18" s="49"/>
      <c r="E18" s="39"/>
      <c r="F18" s="39"/>
      <c r="G18" s="39"/>
      <c r="H18" s="50">
        <f t="shared" si="3"/>
        <v>0</v>
      </c>
      <c r="I18" s="42">
        <f>E18-D18</f>
        <v>0</v>
      </c>
      <c r="J18" s="43" t="e">
        <f>E18/C18-100%</f>
        <v>#DIV/0!</v>
      </c>
      <c r="K18" s="43" t="e">
        <f>F18/E18-100%</f>
        <v>#DIV/0!</v>
      </c>
      <c r="L18" s="44">
        <f>G18-C18</f>
        <v>0</v>
      </c>
      <c r="M18" s="45" t="e">
        <f t="shared" si="7"/>
        <v>#DIV/0!</v>
      </c>
    </row>
    <row r="19" spans="1:80" s="2" customFormat="1" ht="20.100000000000001" customHeight="1" x14ac:dyDescent="0.25">
      <c r="A19" s="51" t="s">
        <v>16</v>
      </c>
      <c r="B19" s="52" t="s">
        <v>49</v>
      </c>
      <c r="C19" s="30">
        <f t="shared" ref="C19:G19" si="10">C20</f>
        <v>44</v>
      </c>
      <c r="D19" s="53">
        <f t="shared" si="10"/>
        <v>323.39999999999998</v>
      </c>
      <c r="E19" s="30">
        <f t="shared" si="10"/>
        <v>323.39999999999998</v>
      </c>
      <c r="F19" s="30">
        <f t="shared" si="10"/>
        <v>80.8</v>
      </c>
      <c r="G19" s="30">
        <f t="shared" si="10"/>
        <v>58.6</v>
      </c>
      <c r="H19" s="32">
        <f>SUM(H20:H20)</f>
        <v>5.6627111437516902E-3</v>
      </c>
      <c r="I19" s="33">
        <f>G19-F19</f>
        <v>-22.199999999999996</v>
      </c>
      <c r="J19" s="34">
        <f>G19/E19</f>
        <v>0.18119975262832408</v>
      </c>
      <c r="K19" s="34">
        <f>G19/F19</f>
        <v>0.72524752475247534</v>
      </c>
      <c r="L19" s="35">
        <f>G19-C19</f>
        <v>14.600000000000001</v>
      </c>
      <c r="M19" s="85">
        <f t="shared" si="7"/>
        <v>0.33181818181818179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 x14ac:dyDescent="0.25">
      <c r="A20" s="54" t="s">
        <v>60</v>
      </c>
      <c r="B20" s="55" t="s">
        <v>63</v>
      </c>
      <c r="C20" s="56">
        <v>44</v>
      </c>
      <c r="D20" s="57">
        <v>323.39999999999998</v>
      </c>
      <c r="E20" s="56">
        <v>323.39999999999998</v>
      </c>
      <c r="F20" s="56">
        <v>80.8</v>
      </c>
      <c r="G20" s="56">
        <v>58.6</v>
      </c>
      <c r="H20" s="50">
        <f t="shared" si="3"/>
        <v>5.6627111437516902E-3</v>
      </c>
      <c r="I20" s="42">
        <f t="shared" ref="I20" si="11">G20-F20</f>
        <v>-22.199999999999996</v>
      </c>
      <c r="J20" s="43">
        <f>G20/E20</f>
        <v>0.18119975262832408</v>
      </c>
      <c r="K20" s="43">
        <f>G20/F20</f>
        <v>0.72524752475247534</v>
      </c>
      <c r="L20" s="44">
        <f>G20-C20</f>
        <v>14.600000000000001</v>
      </c>
      <c r="M20" s="45">
        <f t="shared" si="7"/>
        <v>0.33181818181818179</v>
      </c>
    </row>
    <row r="21" spans="1:80" s="2" customFormat="1" ht="29.25" customHeight="1" x14ac:dyDescent="0.25">
      <c r="A21" s="51" t="s">
        <v>17</v>
      </c>
      <c r="B21" s="58" t="s">
        <v>50</v>
      </c>
      <c r="C21" s="83">
        <f>SUM(C23:C25)</f>
        <v>282.10000000000002</v>
      </c>
      <c r="D21" s="31">
        <f>SUM(D23:D25)</f>
        <v>2798.1</v>
      </c>
      <c r="E21" s="30">
        <f>SUM(E23:E25)</f>
        <v>2798.1</v>
      </c>
      <c r="F21" s="30">
        <f>SUM(F23:F25)</f>
        <v>314.39999999999998</v>
      </c>
      <c r="G21" s="83">
        <f>SUM(G23:G25)</f>
        <v>291.8</v>
      </c>
      <c r="H21" s="32">
        <f>SUM(H22:H25)</f>
        <v>2.81975957635963E-2</v>
      </c>
      <c r="I21" s="33">
        <f>G21-F21</f>
        <v>-22.599999999999966</v>
      </c>
      <c r="J21" s="34">
        <f>G21/E21</f>
        <v>0.10428505057002967</v>
      </c>
      <c r="K21" s="34">
        <f>G21/F21</f>
        <v>0.92811704834605613</v>
      </c>
      <c r="L21" s="35">
        <f>G21-C21</f>
        <v>9.6999999999999886</v>
      </c>
      <c r="M21" s="36">
        <f t="shared" si="1"/>
        <v>3.4384969868840765E-2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 x14ac:dyDescent="0.25">
      <c r="A22" s="37" t="s">
        <v>4</v>
      </c>
      <c r="B22" s="59" t="s">
        <v>71</v>
      </c>
      <c r="C22" s="101"/>
      <c r="D22" s="61"/>
      <c r="E22" s="60"/>
      <c r="F22" s="60"/>
      <c r="G22" s="60"/>
      <c r="H22" s="41">
        <f t="shared" si="3"/>
        <v>0</v>
      </c>
      <c r="I22" s="62">
        <f>E22-D22</f>
        <v>0</v>
      </c>
      <c r="J22" s="43">
        <v>0</v>
      </c>
      <c r="K22" s="34" t="e">
        <f t="shared" ref="K22:K23" si="12">G22/F22</f>
        <v>#DIV/0!</v>
      </c>
      <c r="L22" s="35">
        <f t="shared" ref="L22:L23" si="13">G22-C22</f>
        <v>0</v>
      </c>
      <c r="M22" s="36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23.45" customHeight="1" x14ac:dyDescent="0.25">
      <c r="A23" s="95" t="s">
        <v>95</v>
      </c>
      <c r="B23" s="59" t="s">
        <v>57</v>
      </c>
      <c r="C23" s="102">
        <v>99.7</v>
      </c>
      <c r="D23" s="63">
        <v>2152.5</v>
      </c>
      <c r="E23" s="47">
        <v>2152.5</v>
      </c>
      <c r="F23" s="47">
        <v>113.1</v>
      </c>
      <c r="G23" s="102">
        <v>112.5</v>
      </c>
      <c r="H23" s="50">
        <f>G23/$G$8</f>
        <v>1.0871245796451623E-2</v>
      </c>
      <c r="I23" s="42">
        <f t="shared" ref="I23:I29" si="14">G23-F23</f>
        <v>-0.59999999999999432</v>
      </c>
      <c r="J23" s="43">
        <f t="shared" ref="J23" si="15">G23/E23</f>
        <v>5.2264808362369339E-2</v>
      </c>
      <c r="K23" s="84">
        <f t="shared" si="12"/>
        <v>0.99469496021220161</v>
      </c>
      <c r="L23" s="64">
        <f t="shared" si="13"/>
        <v>12.799999999999997</v>
      </c>
      <c r="M23" s="88">
        <f t="shared" si="1"/>
        <v>0.12838515546639906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 x14ac:dyDescent="0.25">
      <c r="A24" s="37" t="s">
        <v>5</v>
      </c>
      <c r="B24" s="38" t="s">
        <v>58</v>
      </c>
      <c r="C24" s="39">
        <v>177.4</v>
      </c>
      <c r="D24" s="40">
        <v>595.5</v>
      </c>
      <c r="E24" s="39">
        <v>595.5</v>
      </c>
      <c r="F24" s="39">
        <v>196.3</v>
      </c>
      <c r="G24" s="39">
        <v>174.3</v>
      </c>
      <c r="H24" s="50">
        <f t="shared" si="3"/>
        <v>1.6843183487302384E-2</v>
      </c>
      <c r="I24" s="42">
        <f t="shared" si="14"/>
        <v>-22</v>
      </c>
      <c r="J24" s="43">
        <f>G24/E24</f>
        <v>0.29269521410579347</v>
      </c>
      <c r="K24" s="43">
        <f>G24/F24</f>
        <v>0.88792664289353029</v>
      </c>
      <c r="L24" s="44">
        <f t="shared" ref="L24" si="16">G24-C24</f>
        <v>-3.0999999999999943</v>
      </c>
      <c r="M24" s="45">
        <f t="shared" si="1"/>
        <v>-1.7474633596392342E-2</v>
      </c>
    </row>
    <row r="25" spans="1:80" ht="25.5" customHeight="1" x14ac:dyDescent="0.25">
      <c r="A25" s="96" t="s">
        <v>80</v>
      </c>
      <c r="B25" s="38" t="s">
        <v>81</v>
      </c>
      <c r="C25" s="39">
        <v>5</v>
      </c>
      <c r="D25" s="40">
        <v>50.1</v>
      </c>
      <c r="E25" s="39">
        <v>50.1</v>
      </c>
      <c r="F25" s="39">
        <v>5</v>
      </c>
      <c r="G25" s="39">
        <v>5</v>
      </c>
      <c r="H25" s="50">
        <f t="shared" si="3"/>
        <v>4.8316647984229441E-4</v>
      </c>
      <c r="I25" s="42">
        <f t="shared" si="14"/>
        <v>0</v>
      </c>
      <c r="J25" s="43">
        <f>G25/E25</f>
        <v>9.9800399201596807E-2</v>
      </c>
      <c r="K25" s="43">
        <f>G25/F25</f>
        <v>1</v>
      </c>
      <c r="L25" s="89" t="s">
        <v>30</v>
      </c>
      <c r="M25" s="45" t="s">
        <v>30</v>
      </c>
    </row>
    <row r="26" spans="1:80" s="2" customFormat="1" ht="16.5" customHeight="1" x14ac:dyDescent="0.25">
      <c r="A26" s="51" t="s">
        <v>18</v>
      </c>
      <c r="B26" s="52" t="s">
        <v>51</v>
      </c>
      <c r="C26" s="83">
        <f t="shared" ref="C26" si="17">SUM(C27:C30)</f>
        <v>30.9</v>
      </c>
      <c r="D26" s="31">
        <f t="shared" ref="D26:G26" si="18">SUM(D27:D30)</f>
        <v>16841</v>
      </c>
      <c r="E26" s="30">
        <f t="shared" si="18"/>
        <v>17018.8</v>
      </c>
      <c r="F26" s="30">
        <f t="shared" si="18"/>
        <v>0</v>
      </c>
      <c r="G26" s="83">
        <f t="shared" si="18"/>
        <v>0</v>
      </c>
      <c r="H26" s="32">
        <f>SUM(H27:H29)</f>
        <v>0</v>
      </c>
      <c r="I26" s="33">
        <f t="shared" si="14"/>
        <v>0</v>
      </c>
      <c r="J26" s="34">
        <f>G26/E26</f>
        <v>0</v>
      </c>
      <c r="K26" s="73" t="s">
        <v>30</v>
      </c>
      <c r="L26" s="35">
        <f>G26-C26</f>
        <v>-30.9</v>
      </c>
      <c r="M26" s="86">
        <f t="shared" si="1"/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 x14ac:dyDescent="0.25">
      <c r="A27" s="37" t="s">
        <v>19</v>
      </c>
      <c r="B27" s="38" t="s">
        <v>39</v>
      </c>
      <c r="C27" s="39">
        <v>0</v>
      </c>
      <c r="D27" s="40">
        <v>10965</v>
      </c>
      <c r="E27" s="39">
        <v>10965</v>
      </c>
      <c r="F27" s="39">
        <v>0</v>
      </c>
      <c r="G27" s="39">
        <v>0</v>
      </c>
      <c r="H27" s="41">
        <f t="shared" si="3"/>
        <v>0</v>
      </c>
      <c r="I27" s="42">
        <f t="shared" si="14"/>
        <v>0</v>
      </c>
      <c r="J27" s="84">
        <f>G27/E27</f>
        <v>0</v>
      </c>
      <c r="K27" s="84" t="s">
        <v>30</v>
      </c>
      <c r="L27" s="64">
        <f t="shared" ref="L27" si="19">G27-C27</f>
        <v>0</v>
      </c>
      <c r="M27" s="45" t="s">
        <v>30</v>
      </c>
    </row>
    <row r="28" spans="1:80" ht="12" customHeight="1" x14ac:dyDescent="0.25">
      <c r="A28" s="37" t="s">
        <v>69</v>
      </c>
      <c r="B28" s="38" t="s">
        <v>65</v>
      </c>
      <c r="C28" s="47">
        <v>30.9</v>
      </c>
      <c r="D28" s="40">
        <v>5866</v>
      </c>
      <c r="E28" s="39">
        <v>6043.8</v>
      </c>
      <c r="F28" s="47">
        <v>0</v>
      </c>
      <c r="G28" s="47">
        <v>0</v>
      </c>
      <c r="H28" s="41">
        <f t="shared" si="3"/>
        <v>0</v>
      </c>
      <c r="I28" s="42">
        <f t="shared" si="14"/>
        <v>0</v>
      </c>
      <c r="J28" s="43">
        <f t="shared" ref="J28:J30" si="20">G28/E28</f>
        <v>0</v>
      </c>
      <c r="K28" s="84" t="s">
        <v>30</v>
      </c>
      <c r="L28" s="100">
        <f>G28-C28</f>
        <v>-30.9</v>
      </c>
      <c r="M28" s="45">
        <f t="shared" si="1"/>
        <v>-1</v>
      </c>
    </row>
    <row r="29" spans="1:80" ht="18" customHeight="1" x14ac:dyDescent="0.25">
      <c r="A29" s="37" t="s">
        <v>20</v>
      </c>
      <c r="B29" s="65" t="s">
        <v>78</v>
      </c>
      <c r="C29" s="39">
        <v>0</v>
      </c>
      <c r="D29" s="40">
        <v>10</v>
      </c>
      <c r="E29" s="39">
        <v>10</v>
      </c>
      <c r="F29" s="39">
        <v>0</v>
      </c>
      <c r="G29" s="39">
        <v>0</v>
      </c>
      <c r="H29" s="41">
        <f t="shared" si="3"/>
        <v>0</v>
      </c>
      <c r="I29" s="42">
        <f t="shared" si="14"/>
        <v>0</v>
      </c>
      <c r="J29" s="43">
        <f t="shared" si="20"/>
        <v>0</v>
      </c>
      <c r="K29" s="84" t="s">
        <v>30</v>
      </c>
      <c r="L29" s="64" t="s">
        <v>30</v>
      </c>
      <c r="M29" s="45" t="s">
        <v>30</v>
      </c>
    </row>
    <row r="30" spans="1:80" ht="20.100000000000001" hidden="1" customHeight="1" x14ac:dyDescent="0.25">
      <c r="A30" s="37"/>
      <c r="B30" s="65"/>
      <c r="C30" s="67"/>
      <c r="D30" s="68"/>
      <c r="E30" s="67"/>
      <c r="F30" s="67"/>
      <c r="G30" s="67"/>
      <c r="H30" s="41">
        <f t="shared" si="3"/>
        <v>0</v>
      </c>
      <c r="I30" s="66">
        <f>E30-D30</f>
        <v>0</v>
      </c>
      <c r="J30" s="43" t="e">
        <f t="shared" si="20"/>
        <v>#DIV/0!</v>
      </c>
      <c r="K30" s="43" t="e">
        <f>F30/E30-100%</f>
        <v>#DIV/0!</v>
      </c>
      <c r="L30" s="44">
        <f t="shared" ref="L30:L53" si="21">G30-C30</f>
        <v>0</v>
      </c>
      <c r="M30" s="45" t="e">
        <f t="shared" si="1"/>
        <v>#DIV/0!</v>
      </c>
    </row>
    <row r="31" spans="1:80" s="2" customFormat="1" ht="20.100000000000001" customHeight="1" x14ac:dyDescent="0.25">
      <c r="A31" s="51" t="s">
        <v>21</v>
      </c>
      <c r="B31" s="58" t="s">
        <v>52</v>
      </c>
      <c r="C31" s="30">
        <f t="shared" ref="C31:H31" si="22">SUM(C32:C35)</f>
        <v>5378.2999999999993</v>
      </c>
      <c r="D31" s="31">
        <f t="shared" si="22"/>
        <v>23737.000000000004</v>
      </c>
      <c r="E31" s="30">
        <f t="shared" si="22"/>
        <v>32373.500000000004</v>
      </c>
      <c r="F31" s="30">
        <f t="shared" si="22"/>
        <v>5241.8999999999996</v>
      </c>
      <c r="G31" s="30">
        <f t="shared" si="22"/>
        <v>5221.2000000000007</v>
      </c>
      <c r="H31" s="32">
        <f t="shared" si="22"/>
        <v>0.5045417649105175</v>
      </c>
      <c r="I31" s="33">
        <f>G31-F31</f>
        <v>-20.699999999998909</v>
      </c>
      <c r="J31" s="34">
        <f>G31/E31</f>
        <v>0.16128005930776715</v>
      </c>
      <c r="K31" s="34">
        <f>G31/F31</f>
        <v>0.99605105019172457</v>
      </c>
      <c r="L31" s="35">
        <f>G31-C31</f>
        <v>-157.09999999999854</v>
      </c>
      <c r="M31" s="36">
        <f t="shared" si="1"/>
        <v>-2.920997341167253E-2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 x14ac:dyDescent="0.25">
      <c r="A32" s="37" t="s">
        <v>6</v>
      </c>
      <c r="B32" s="65" t="s">
        <v>40</v>
      </c>
      <c r="C32" s="93">
        <v>0</v>
      </c>
      <c r="D32" s="68">
        <v>2716.2</v>
      </c>
      <c r="E32" s="60">
        <v>9442.7000000000007</v>
      </c>
      <c r="F32" s="67">
        <v>87</v>
      </c>
      <c r="G32" s="93">
        <v>86.4</v>
      </c>
      <c r="H32" s="41">
        <f t="shared" si="3"/>
        <v>8.3491167716748475E-3</v>
      </c>
      <c r="I32" s="42">
        <f>G32-F32</f>
        <v>-0.59999999999999432</v>
      </c>
      <c r="J32" s="43">
        <f t="shared" ref="J32" si="23">G32/E32</f>
        <v>9.149925339150879E-3</v>
      </c>
      <c r="K32" s="82">
        <f>G32/F32</f>
        <v>0.99310344827586217</v>
      </c>
      <c r="L32" s="44">
        <f t="shared" ref="L32" si="24">G32-C32</f>
        <v>86.4</v>
      </c>
      <c r="M32" s="88" t="s">
        <v>30</v>
      </c>
    </row>
    <row r="33" spans="1:80" ht="16.5" customHeight="1" x14ac:dyDescent="0.25">
      <c r="A33" s="37" t="s">
        <v>7</v>
      </c>
      <c r="B33" s="65" t="s">
        <v>41</v>
      </c>
      <c r="C33" s="67">
        <v>3451.8</v>
      </c>
      <c r="D33" s="68">
        <v>14929.7</v>
      </c>
      <c r="E33" s="60">
        <v>14929.7</v>
      </c>
      <c r="F33" s="67">
        <v>2928.5</v>
      </c>
      <c r="G33" s="67">
        <v>2928.4</v>
      </c>
      <c r="H33" s="41">
        <f t="shared" si="3"/>
        <v>0.282980943914035</v>
      </c>
      <c r="I33" s="42">
        <f>G33-F33</f>
        <v>-9.9999999999909051E-2</v>
      </c>
      <c r="J33" s="43">
        <f t="shared" ref="J33" si="25">G33/E33</f>
        <v>0.19614593729277882</v>
      </c>
      <c r="K33" s="43">
        <f t="shared" ref="K33" si="26">G33/F33</f>
        <v>0.99996585282567874</v>
      </c>
      <c r="L33" s="44">
        <f t="shared" ref="L33" si="27">G33-C33</f>
        <v>-523.40000000000009</v>
      </c>
      <c r="M33" s="45">
        <f t="shared" ref="M33" si="28">G33/C33-100%</f>
        <v>-0.15163103308418802</v>
      </c>
    </row>
    <row r="34" spans="1:80" ht="12.75" customHeight="1" x14ac:dyDescent="0.25">
      <c r="A34" s="37" t="s">
        <v>8</v>
      </c>
      <c r="B34" s="65" t="s">
        <v>42</v>
      </c>
      <c r="C34" s="67">
        <v>1796.1</v>
      </c>
      <c r="D34" s="68">
        <v>5791.4</v>
      </c>
      <c r="E34" s="67">
        <v>7701.4</v>
      </c>
      <c r="F34" s="67">
        <v>2156.6999999999998</v>
      </c>
      <c r="G34" s="67">
        <v>2136.8000000000002</v>
      </c>
      <c r="H34" s="41">
        <f t="shared" si="3"/>
        <v>0.20648602682540296</v>
      </c>
      <c r="I34" s="42">
        <f>G34-F34</f>
        <v>-19.899999999999636</v>
      </c>
      <c r="J34" s="43">
        <f>G34/E34</f>
        <v>0.2774560469525022</v>
      </c>
      <c r="K34" s="43">
        <f>G34/F34</f>
        <v>0.99077294014002892</v>
      </c>
      <c r="L34" s="44">
        <f>G34-C34</f>
        <v>340.70000000000027</v>
      </c>
      <c r="M34" s="45">
        <f t="shared" si="1"/>
        <v>0.18968877011302276</v>
      </c>
    </row>
    <row r="35" spans="1:80" ht="26.25" customHeight="1" x14ac:dyDescent="0.25">
      <c r="A35" s="37" t="s">
        <v>9</v>
      </c>
      <c r="B35" s="65" t="s">
        <v>61</v>
      </c>
      <c r="C35" s="67">
        <v>130.4</v>
      </c>
      <c r="D35" s="68">
        <v>299.7</v>
      </c>
      <c r="E35" s="67">
        <v>299.7</v>
      </c>
      <c r="F35" s="67">
        <v>69.7</v>
      </c>
      <c r="G35" s="67">
        <v>69.599999999999994</v>
      </c>
      <c r="H35" s="41">
        <f t="shared" si="3"/>
        <v>6.7256773994047378E-3</v>
      </c>
      <c r="I35" s="42">
        <f>G35-F35</f>
        <v>-0.10000000000000853</v>
      </c>
      <c r="J35" s="43">
        <f>G35/E35</f>
        <v>0.23223223223223222</v>
      </c>
      <c r="K35" s="43">
        <f>G35/F35</f>
        <v>0.99856527977044462</v>
      </c>
      <c r="L35" s="44">
        <f>G35-C35</f>
        <v>-60.800000000000011</v>
      </c>
      <c r="M35" s="45">
        <f t="shared" si="1"/>
        <v>-0.46625766871165653</v>
      </c>
    </row>
    <row r="36" spans="1:80" ht="18.75" hidden="1" customHeight="1" x14ac:dyDescent="0.25">
      <c r="A36" s="69"/>
      <c r="B36" s="70"/>
      <c r="C36" s="67"/>
      <c r="D36" s="68"/>
      <c r="E36" s="67"/>
      <c r="F36" s="67"/>
      <c r="G36" s="67"/>
      <c r="H36" s="41">
        <f t="shared" si="3"/>
        <v>0</v>
      </c>
      <c r="I36" s="71"/>
      <c r="J36" s="43" t="e">
        <f>E36/C36-100%</f>
        <v>#DIV/0!</v>
      </c>
      <c r="K36" s="43" t="e">
        <f>F36/E36-100%</f>
        <v>#DIV/0!</v>
      </c>
      <c r="L36" s="72"/>
      <c r="M36" s="45" t="e">
        <f t="shared" si="1"/>
        <v>#DIV/0!</v>
      </c>
    </row>
    <row r="37" spans="1:80" s="2" customFormat="1" ht="19.899999999999999" customHeight="1" x14ac:dyDescent="0.25">
      <c r="A37" s="51" t="s">
        <v>22</v>
      </c>
      <c r="B37" s="58" t="s">
        <v>53</v>
      </c>
      <c r="C37" s="30">
        <f>SUM(C38:C41)</f>
        <v>21.6</v>
      </c>
      <c r="D37" s="31">
        <f>SUM(D38:D41)</f>
        <v>144</v>
      </c>
      <c r="E37" s="30">
        <f>SUM(E38:E41)</f>
        <v>144</v>
      </c>
      <c r="F37" s="30">
        <f>SUM(F38:F41)</f>
        <v>38.200000000000003</v>
      </c>
      <c r="G37" s="30">
        <f>SUM(G38:G41)</f>
        <v>17.600000000000001</v>
      </c>
      <c r="H37" s="32">
        <f>SUM(H39:H40)</f>
        <v>1.7007460090448763E-3</v>
      </c>
      <c r="I37" s="33">
        <f>G37-F37</f>
        <v>-20.6</v>
      </c>
      <c r="J37" s="34">
        <f>G37/E37</f>
        <v>0.12222222222222223</v>
      </c>
      <c r="K37" s="73">
        <f>G37/F37</f>
        <v>0.4607329842931937</v>
      </c>
      <c r="L37" s="35">
        <f>G37-C37</f>
        <v>-4</v>
      </c>
      <c r="M37" s="36">
        <f t="shared" ref="M37" si="29">G37/C37-100%</f>
        <v>-0.18518518518518512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18" hidden="1" customHeight="1" x14ac:dyDescent="0.25">
      <c r="A38" s="37" t="s">
        <v>23</v>
      </c>
      <c r="B38" s="65" t="s">
        <v>72</v>
      </c>
      <c r="C38" s="67"/>
      <c r="D38" s="68"/>
      <c r="E38" s="67"/>
      <c r="F38" s="67"/>
      <c r="G38" s="67"/>
      <c r="H38" s="41">
        <f t="shared" si="3"/>
        <v>0</v>
      </c>
      <c r="I38" s="66">
        <f>E38-D38</f>
        <v>0</v>
      </c>
      <c r="J38" s="43" t="e">
        <f>E38/C38-100%</f>
        <v>#DIV/0!</v>
      </c>
      <c r="K38" s="43" t="e">
        <f>F38/E38-100%</f>
        <v>#DIV/0!</v>
      </c>
      <c r="L38" s="44">
        <f t="shared" si="21"/>
        <v>0</v>
      </c>
      <c r="M38" s="45" t="e">
        <f t="shared" si="1"/>
        <v>#DIV/0!</v>
      </c>
    </row>
    <row r="39" spans="1:80" ht="25.15" customHeight="1" x14ac:dyDescent="0.25">
      <c r="A39" s="37" t="s">
        <v>85</v>
      </c>
      <c r="B39" s="65" t="s">
        <v>84</v>
      </c>
      <c r="C39" s="67">
        <v>0</v>
      </c>
      <c r="D39" s="68">
        <v>14</v>
      </c>
      <c r="E39" s="67">
        <v>14</v>
      </c>
      <c r="F39" s="67">
        <v>0</v>
      </c>
      <c r="G39" s="67">
        <v>0</v>
      </c>
      <c r="H39" s="41">
        <f t="shared" si="3"/>
        <v>0</v>
      </c>
      <c r="I39" s="66">
        <f>E39-D39</f>
        <v>0</v>
      </c>
      <c r="J39" s="43" t="s">
        <v>30</v>
      </c>
      <c r="K39" s="43">
        <f>F39/E39-100%</f>
        <v>-1</v>
      </c>
      <c r="L39" s="44">
        <f t="shared" si="21"/>
        <v>0</v>
      </c>
      <c r="M39" s="45" t="s">
        <v>30</v>
      </c>
    </row>
    <row r="40" spans="1:80" ht="12.75" customHeight="1" x14ac:dyDescent="0.25">
      <c r="A40" s="37" t="s">
        <v>79</v>
      </c>
      <c r="B40" s="65" t="s">
        <v>43</v>
      </c>
      <c r="C40" s="93">
        <v>21.6</v>
      </c>
      <c r="D40" s="68">
        <v>130</v>
      </c>
      <c r="E40" s="67">
        <v>130</v>
      </c>
      <c r="F40" s="67">
        <v>38.200000000000003</v>
      </c>
      <c r="G40" s="93">
        <v>17.600000000000001</v>
      </c>
      <c r="H40" s="41">
        <f t="shared" si="3"/>
        <v>1.7007460090448763E-3</v>
      </c>
      <c r="I40" s="42">
        <f>G40-F40</f>
        <v>-20.6</v>
      </c>
      <c r="J40" s="43">
        <f t="shared" ref="J40" si="30">G40/E40</f>
        <v>0.13538461538461541</v>
      </c>
      <c r="K40" s="43">
        <f t="shared" ref="K40" si="31">G40/F40</f>
        <v>0.4607329842931937</v>
      </c>
      <c r="L40" s="44">
        <f t="shared" si="21"/>
        <v>-4</v>
      </c>
      <c r="M40" s="45">
        <f t="shared" si="1"/>
        <v>-0.18518518518518512</v>
      </c>
    </row>
    <row r="41" spans="1:80" ht="45" hidden="1" customHeight="1" x14ac:dyDescent="0.25">
      <c r="A41" s="37" t="s">
        <v>24</v>
      </c>
      <c r="B41" s="65" t="s">
        <v>73</v>
      </c>
      <c r="C41" s="67"/>
      <c r="D41" s="68"/>
      <c r="E41" s="67"/>
      <c r="F41" s="67"/>
      <c r="G41" s="67"/>
      <c r="H41" s="41">
        <f t="shared" si="3"/>
        <v>0</v>
      </c>
      <c r="I41" s="66">
        <f>E41-D41</f>
        <v>0</v>
      </c>
      <c r="J41" s="43" t="e">
        <f>E41/C41-100%</f>
        <v>#DIV/0!</v>
      </c>
      <c r="K41" s="43" t="e">
        <f>F41/E41-100%</f>
        <v>#DIV/0!</v>
      </c>
      <c r="L41" s="44">
        <f t="shared" si="21"/>
        <v>0</v>
      </c>
      <c r="M41" s="45" t="e">
        <f t="shared" si="1"/>
        <v>#DIV/0!</v>
      </c>
    </row>
    <row r="42" spans="1:80" ht="45" hidden="1" customHeight="1" x14ac:dyDescent="0.25">
      <c r="A42" s="69"/>
      <c r="B42" s="70"/>
      <c r="C42" s="67"/>
      <c r="D42" s="68"/>
      <c r="E42" s="67"/>
      <c r="F42" s="67"/>
      <c r="G42" s="67"/>
      <c r="H42" s="50">
        <f t="shared" si="3"/>
        <v>0</v>
      </c>
      <c r="I42" s="66">
        <f>E42-D42</f>
        <v>0</v>
      </c>
      <c r="J42" s="43" t="e">
        <f>E42/C42-100%</f>
        <v>#DIV/0!</v>
      </c>
      <c r="K42" s="43" t="e">
        <f>F42/E42-100%</f>
        <v>#DIV/0!</v>
      </c>
      <c r="L42" s="44">
        <f t="shared" si="21"/>
        <v>0</v>
      </c>
      <c r="M42" s="45" t="e">
        <f t="shared" si="1"/>
        <v>#DIV/0!</v>
      </c>
    </row>
    <row r="43" spans="1:80" s="2" customFormat="1" ht="20.100000000000001" hidden="1" customHeight="1" x14ac:dyDescent="0.25">
      <c r="A43" s="51" t="s">
        <v>25</v>
      </c>
      <c r="B43" s="58" t="s">
        <v>54</v>
      </c>
      <c r="C43" s="30">
        <f>SUM(C44:C45)</f>
        <v>0</v>
      </c>
      <c r="D43" s="31">
        <f>SUM(D44:D45)</f>
        <v>0</v>
      </c>
      <c r="E43" s="30">
        <f>SUM(E44:E45)</f>
        <v>0</v>
      </c>
      <c r="F43" s="30">
        <f>SUM(F44:F45)</f>
        <v>0</v>
      </c>
      <c r="G43" s="30">
        <f>SUM(G44:G45)</f>
        <v>0</v>
      </c>
      <c r="H43" s="32">
        <f>SUM(H44:H46)</f>
        <v>0</v>
      </c>
      <c r="I43" s="33">
        <f>G43-F43</f>
        <v>0</v>
      </c>
      <c r="J43" s="34" t="s">
        <v>30</v>
      </c>
      <c r="K43" s="34" t="s">
        <v>30</v>
      </c>
      <c r="L43" s="35">
        <f>G43-C43</f>
        <v>0</v>
      </c>
      <c r="M43" s="36" t="e">
        <f t="shared" si="1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 x14ac:dyDescent="0.25">
      <c r="A44" s="37" t="s">
        <v>10</v>
      </c>
      <c r="B44" s="65" t="s">
        <v>44</v>
      </c>
      <c r="C44" s="67">
        <v>0</v>
      </c>
      <c r="D44" s="68" t="s">
        <v>30</v>
      </c>
      <c r="E44" s="60">
        <v>0</v>
      </c>
      <c r="F44" s="67">
        <v>0</v>
      </c>
      <c r="G44" s="67">
        <v>0</v>
      </c>
      <c r="H44" s="41">
        <f t="shared" si="3"/>
        <v>0</v>
      </c>
      <c r="I44" s="42">
        <f>G44-F44</f>
        <v>0</v>
      </c>
      <c r="J44" s="43" t="s">
        <v>30</v>
      </c>
      <c r="K44" s="43" t="s">
        <v>30</v>
      </c>
      <c r="L44" s="44">
        <f>G44-C44</f>
        <v>0</v>
      </c>
      <c r="M44" s="45" t="e">
        <f t="shared" si="1"/>
        <v>#DIV/0!</v>
      </c>
    </row>
    <row r="45" spans="1:80" ht="30" hidden="1" customHeight="1" x14ac:dyDescent="0.25">
      <c r="A45" s="37" t="s">
        <v>74</v>
      </c>
      <c r="B45" s="65" t="s">
        <v>45</v>
      </c>
      <c r="C45" s="67">
        <v>0</v>
      </c>
      <c r="D45" s="68">
        <v>0</v>
      </c>
      <c r="E45" s="60">
        <v>0</v>
      </c>
      <c r="F45" s="67">
        <v>0</v>
      </c>
      <c r="G45" s="67">
        <v>0</v>
      </c>
      <c r="H45" s="41">
        <f t="shared" si="3"/>
        <v>0</v>
      </c>
      <c r="I45" s="42">
        <f>G45-F45</f>
        <v>0</v>
      </c>
      <c r="J45" s="43">
        <v>0</v>
      </c>
      <c r="K45" s="43">
        <v>0</v>
      </c>
      <c r="L45" s="44">
        <f>G45-C45</f>
        <v>0</v>
      </c>
      <c r="M45" s="45" t="e">
        <f t="shared" ref="M45" si="32">G45/C45-100%</f>
        <v>#DIV/0!</v>
      </c>
    </row>
    <row r="46" spans="1:80" ht="45" hidden="1" customHeight="1" x14ac:dyDescent="0.25">
      <c r="A46" s="69"/>
      <c r="B46" s="70"/>
      <c r="C46" s="67"/>
      <c r="D46" s="68"/>
      <c r="E46" s="67"/>
      <c r="F46" s="67"/>
      <c r="G46" s="67"/>
      <c r="H46" s="50">
        <f t="shared" si="3"/>
        <v>0</v>
      </c>
      <c r="I46" s="66">
        <f>E46-D46</f>
        <v>0</v>
      </c>
      <c r="J46" s="43" t="e">
        <f>E46/C46-100%</f>
        <v>#DIV/0!</v>
      </c>
      <c r="K46" s="43" t="e">
        <f>F46/E46-100%</f>
        <v>#DIV/0!</v>
      </c>
      <c r="L46" s="44">
        <f t="shared" si="21"/>
        <v>0</v>
      </c>
      <c r="M46" s="45" t="e">
        <f t="shared" si="1"/>
        <v>#DIV/0!</v>
      </c>
    </row>
    <row r="47" spans="1:80" s="2" customFormat="1" ht="17.25" customHeight="1" x14ac:dyDescent="0.25">
      <c r="A47" s="51" t="s">
        <v>26</v>
      </c>
      <c r="B47" s="58" t="s">
        <v>55</v>
      </c>
      <c r="C47" s="30">
        <f>SUM(C48:C50)</f>
        <v>391.8</v>
      </c>
      <c r="D47" s="31">
        <f>SUM(D48:D50)</f>
        <v>2353.4</v>
      </c>
      <c r="E47" s="30">
        <f>SUM(E48:E50)</f>
        <v>2353.4</v>
      </c>
      <c r="F47" s="30">
        <f>SUM(F48:F50)</f>
        <v>392.3</v>
      </c>
      <c r="G47" s="30">
        <f>SUM(G48:G50)</f>
        <v>392.2</v>
      </c>
      <c r="H47" s="32">
        <f>SUM(H48:H49)</f>
        <v>3.7899578678829572E-2</v>
      </c>
      <c r="I47" s="33">
        <f>G47-F47</f>
        <v>-0.10000000000002274</v>
      </c>
      <c r="J47" s="34">
        <f>G47/E47</f>
        <v>0.16665250276196142</v>
      </c>
      <c r="K47" s="34">
        <f>G47/F47</f>
        <v>0.99974509304103998</v>
      </c>
      <c r="L47" s="35">
        <f t="shared" si="21"/>
        <v>0.39999999999997726</v>
      </c>
      <c r="M47" s="36">
        <f t="shared" si="1"/>
        <v>1.0209290454312736E-3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1.45" customHeight="1" x14ac:dyDescent="0.25">
      <c r="A48" s="37" t="s">
        <v>11</v>
      </c>
      <c r="B48" s="65" t="s">
        <v>59</v>
      </c>
      <c r="C48" s="67">
        <v>371.8</v>
      </c>
      <c r="D48" s="68">
        <v>2353.4</v>
      </c>
      <c r="E48" s="60">
        <v>2353.4</v>
      </c>
      <c r="F48" s="67">
        <v>392.3</v>
      </c>
      <c r="G48" s="67">
        <v>392.2</v>
      </c>
      <c r="H48" s="41">
        <f t="shared" si="3"/>
        <v>3.7899578678829572E-2</v>
      </c>
      <c r="I48" s="42">
        <f>G48-F48</f>
        <v>-0.10000000000002274</v>
      </c>
      <c r="J48" s="43">
        <f>G48/E48</f>
        <v>0.16665250276196142</v>
      </c>
      <c r="K48" s="43">
        <f>G48/F48</f>
        <v>0.99974509304103998</v>
      </c>
      <c r="L48" s="44">
        <f t="shared" si="21"/>
        <v>20.399999999999977</v>
      </c>
      <c r="M48" s="45">
        <f t="shared" si="1"/>
        <v>5.4868208714362598E-2</v>
      </c>
    </row>
    <row r="49" spans="1:80" ht="11.45" customHeight="1" x14ac:dyDescent="0.25">
      <c r="A49" s="37" t="s">
        <v>12</v>
      </c>
      <c r="B49" s="65" t="s">
        <v>46</v>
      </c>
      <c r="C49" s="93">
        <v>20</v>
      </c>
      <c r="D49" s="68">
        <v>0</v>
      </c>
      <c r="E49" s="60">
        <v>0</v>
      </c>
      <c r="F49" s="67">
        <v>0</v>
      </c>
      <c r="G49" s="93">
        <v>0</v>
      </c>
      <c r="H49" s="41">
        <f t="shared" si="3"/>
        <v>0</v>
      </c>
      <c r="I49" s="42">
        <f>G49-F49</f>
        <v>0</v>
      </c>
      <c r="J49" s="43" t="s">
        <v>30</v>
      </c>
      <c r="K49" s="43" t="s">
        <v>30</v>
      </c>
      <c r="L49" s="44">
        <f t="shared" si="21"/>
        <v>-20</v>
      </c>
      <c r="M49" s="45">
        <f t="shared" si="1"/>
        <v>-1</v>
      </c>
    </row>
    <row r="50" spans="1:80" ht="20.100000000000001" hidden="1" customHeight="1" x14ac:dyDescent="0.25">
      <c r="A50" s="37" t="s">
        <v>27</v>
      </c>
      <c r="B50" s="65" t="s">
        <v>64</v>
      </c>
      <c r="C50" s="67">
        <v>0</v>
      </c>
      <c r="D50" s="68">
        <v>0</v>
      </c>
      <c r="E50" s="67">
        <v>0</v>
      </c>
      <c r="F50" s="67">
        <v>0</v>
      </c>
      <c r="G50" s="67">
        <v>0</v>
      </c>
      <c r="H50" s="41">
        <f t="shared" si="3"/>
        <v>0</v>
      </c>
      <c r="I50" s="66">
        <f>E50-D50</f>
        <v>0</v>
      </c>
      <c r="J50" s="43" t="e">
        <f t="shared" ref="J50" si="33">G50/E50</f>
        <v>#DIV/0!</v>
      </c>
      <c r="K50" s="43" t="e">
        <f t="shared" ref="K50:K53" si="34">G50/F50</f>
        <v>#DIV/0!</v>
      </c>
      <c r="L50" s="44">
        <f t="shared" si="21"/>
        <v>0</v>
      </c>
      <c r="M50" s="45" t="e">
        <f t="shared" si="1"/>
        <v>#DIV/0!</v>
      </c>
    </row>
    <row r="51" spans="1:80" ht="15.75" hidden="1" customHeight="1" x14ac:dyDescent="0.25">
      <c r="A51" s="37"/>
      <c r="B51" s="65"/>
      <c r="C51" s="67"/>
      <c r="D51" s="68"/>
      <c r="E51" s="67"/>
      <c r="F51" s="67"/>
      <c r="G51" s="67"/>
      <c r="H51" s="50">
        <f t="shared" si="3"/>
        <v>0</v>
      </c>
      <c r="I51" s="66">
        <f>E51-D51</f>
        <v>0</v>
      </c>
      <c r="J51" s="43" t="e">
        <f>E51/C51-100%</f>
        <v>#DIV/0!</v>
      </c>
      <c r="K51" s="43" t="e">
        <f t="shared" si="34"/>
        <v>#DIV/0!</v>
      </c>
      <c r="L51" s="44">
        <f t="shared" si="21"/>
        <v>0</v>
      </c>
      <c r="M51" s="45" t="e">
        <f t="shared" si="1"/>
        <v>#DIV/0!</v>
      </c>
    </row>
    <row r="52" spans="1:80" s="2" customFormat="1" ht="18" customHeight="1" x14ac:dyDescent="0.25">
      <c r="A52" s="51" t="s">
        <v>28</v>
      </c>
      <c r="B52" s="58" t="s">
        <v>56</v>
      </c>
      <c r="C52" s="30">
        <f t="shared" ref="C52:G52" si="35">C53</f>
        <v>264.39999999999998</v>
      </c>
      <c r="D52" s="31">
        <f t="shared" si="35"/>
        <v>335.3</v>
      </c>
      <c r="E52" s="30">
        <f t="shared" si="35"/>
        <v>415.3</v>
      </c>
      <c r="F52" s="30">
        <f t="shared" si="35"/>
        <v>277.2</v>
      </c>
      <c r="G52" s="30">
        <f t="shared" si="35"/>
        <v>277.10000000000002</v>
      </c>
      <c r="H52" s="32">
        <f>SUM(H53:H53)</f>
        <v>2.6777086312859959E-2</v>
      </c>
      <c r="I52" s="33">
        <f>G52-F52</f>
        <v>-9.9999999999965894E-2</v>
      </c>
      <c r="J52" s="34">
        <f>G52/E52</f>
        <v>0.66722850951119672</v>
      </c>
      <c r="K52" s="73">
        <f t="shared" si="34"/>
        <v>0.99963924963924977</v>
      </c>
      <c r="L52" s="35">
        <f t="shared" si="21"/>
        <v>12.700000000000045</v>
      </c>
      <c r="M52" s="86">
        <f t="shared" si="1"/>
        <v>4.8033282904690111E-2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3"/>
      <c r="BZ52" s="3"/>
      <c r="CA52" s="3"/>
      <c r="CB52" s="3"/>
    </row>
    <row r="53" spans="1:80" ht="12.75" customHeight="1" thickBot="1" x14ac:dyDescent="0.3">
      <c r="A53" s="74" t="s">
        <v>13</v>
      </c>
      <c r="B53" s="75" t="s">
        <v>47</v>
      </c>
      <c r="C53" s="94">
        <v>264.39999999999998</v>
      </c>
      <c r="D53" s="77">
        <v>335.3</v>
      </c>
      <c r="E53" s="76">
        <v>415.3</v>
      </c>
      <c r="F53" s="76">
        <v>277.2</v>
      </c>
      <c r="G53" s="94">
        <v>277.10000000000002</v>
      </c>
      <c r="H53" s="78">
        <f t="shared" si="3"/>
        <v>2.6777086312859959E-2</v>
      </c>
      <c r="I53" s="79">
        <f>G53-F53</f>
        <v>-9.9999999999965894E-2</v>
      </c>
      <c r="J53" s="80">
        <f>G53/E53</f>
        <v>0.66722850951119672</v>
      </c>
      <c r="K53" s="80">
        <f t="shared" si="34"/>
        <v>0.99963924963924977</v>
      </c>
      <c r="L53" s="81">
        <f t="shared" si="21"/>
        <v>12.700000000000045</v>
      </c>
      <c r="M53" s="87">
        <f t="shared" si="1"/>
        <v>4.8033282904690111E-2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Пользователь</cp:lastModifiedBy>
  <cp:lastPrinted>2024-04-07T19:10:19Z</cp:lastPrinted>
  <dcterms:created xsi:type="dcterms:W3CDTF">2013-01-22T05:32:31Z</dcterms:created>
  <dcterms:modified xsi:type="dcterms:W3CDTF">2024-04-16T12:04:52Z</dcterms:modified>
</cp:coreProperties>
</file>