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32" yWindow="-12" windowWidth="12528" windowHeight="11028" tabRatio="964"/>
  </bookViews>
  <sheets>
    <sheet name="Приложение 1 доходы" sheetId="1" r:id="rId1"/>
  </sheets>
  <definedNames>
    <definedName name="_xlnm.Print_Area" localSheetId="0">'Приложение 1 доходы'!$A$1:$L$37</definedName>
  </definedNames>
  <calcPr calcId="124519"/>
</workbook>
</file>

<file path=xl/calcChain.xml><?xml version="1.0" encoding="utf-8"?>
<calcChain xmlns="http://schemas.openxmlformats.org/spreadsheetml/2006/main">
  <c r="H35" i="1"/>
  <c r="L35"/>
  <c r="K34"/>
  <c r="K35"/>
  <c r="K36"/>
  <c r="J34"/>
  <c r="I34"/>
  <c r="J30"/>
  <c r="I30"/>
  <c r="D28"/>
  <c r="L19" l="1"/>
  <c r="J19"/>
  <c r="L17"/>
  <c r="L18"/>
  <c r="E16"/>
  <c r="D16"/>
  <c r="L25"/>
  <c r="K25"/>
  <c r="H25"/>
  <c r="F16"/>
  <c r="B16" l="1"/>
  <c r="L20" l="1"/>
  <c r="J33"/>
  <c r="I33"/>
  <c r="B28"/>
  <c r="B6"/>
  <c r="B26" l="1"/>
  <c r="B37" s="1"/>
  <c r="L21"/>
  <c r="J20"/>
  <c r="K20"/>
  <c r="I20"/>
  <c r="H20"/>
  <c r="L33" l="1"/>
  <c r="L9"/>
  <c r="I17"/>
  <c r="I18"/>
  <c r="I19"/>
  <c r="I21"/>
  <c r="L14" l="1"/>
  <c r="L15"/>
  <c r="L22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C6"/>
  <c r="L23" l="1"/>
  <c r="L31" l="1"/>
  <c r="L32"/>
  <c r="F28"/>
  <c r="F6"/>
  <c r="K8"/>
  <c r="J10"/>
  <c r="J12"/>
  <c r="J13"/>
  <c r="I10"/>
  <c r="I11"/>
  <c r="I12"/>
  <c r="I13"/>
  <c r="L6" l="1"/>
  <c r="H8"/>
  <c r="H22"/>
  <c r="H23"/>
  <c r="L24"/>
  <c r="K19"/>
  <c r="K21"/>
  <c r="K22"/>
  <c r="K23"/>
  <c r="K24"/>
  <c r="I22"/>
  <c r="C28"/>
  <c r="E28"/>
  <c r="H36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E6"/>
  <c r="K7"/>
  <c r="L7"/>
  <c r="K14"/>
  <c r="K15"/>
  <c r="K29"/>
  <c r="L29"/>
  <c r="K31"/>
  <c r="K32"/>
  <c r="K33"/>
  <c r="I14"/>
  <c r="D6"/>
  <c r="J16"/>
  <c r="I16" l="1"/>
  <c r="K16"/>
  <c r="F26"/>
  <c r="F37" s="1"/>
  <c r="G35" s="1"/>
  <c r="C26"/>
  <c r="L28"/>
  <c r="I28"/>
  <c r="H28"/>
  <c r="J28"/>
  <c r="H16"/>
  <c r="E26"/>
  <c r="D26"/>
  <c r="D37" s="1"/>
  <c r="I6"/>
  <c r="J6"/>
  <c r="H6"/>
  <c r="K28"/>
  <c r="K6"/>
  <c r="G25" l="1"/>
  <c r="G6"/>
  <c r="G16"/>
  <c r="G20"/>
  <c r="G9"/>
  <c r="G33"/>
  <c r="G32"/>
  <c r="G7"/>
  <c r="G34"/>
  <c r="G8"/>
  <c r="G10"/>
  <c r="G21"/>
  <c r="G13"/>
  <c r="G31"/>
  <c r="G22"/>
  <c r="G12"/>
  <c r="G24"/>
  <c r="G11"/>
  <c r="G23"/>
  <c r="G30"/>
  <c r="G36"/>
  <c r="G18"/>
  <c r="G29"/>
  <c r="H26"/>
  <c r="L26"/>
  <c r="E37"/>
  <c r="H37" s="1"/>
  <c r="I26"/>
  <c r="J26"/>
  <c r="I37"/>
  <c r="G17"/>
  <c r="G19"/>
  <c r="K37"/>
  <c r="K26"/>
  <c r="G28" l="1"/>
  <c r="J37"/>
  <c r="L37"/>
  <c r="G26" l="1"/>
  <c r="G37" s="1"/>
  <c r="C37" l="1"/>
</calcChain>
</file>

<file path=xl/sharedStrings.xml><?xml version="1.0" encoding="utf-8"?>
<sst xmlns="http://schemas.openxmlformats.org/spreadsheetml/2006/main" count="60" uniqueCount="48">
  <si>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</si>
  <si>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</si>
  <si>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</si>
  <si>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</si>
  <si>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</si>
  <si>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</si>
  <si>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</si>
  <si>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</si>
  <si>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</si>
  <si>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</si>
  <si>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</si>
  <si>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</si>
  <si>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</si>
  <si>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</si>
  <si>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</si>
  <si>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</si>
  <si>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</si>
  <si>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</si>
  <si>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</si>
  <si>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</si>
  <si>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</si>
  <si>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</si>
  <si>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</si>
  <si>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</si>
  <si>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</si>
  <si>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</si>
  <si>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</si>
  <si>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</si>
  <si>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</si>
  <si>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</si>
  <si>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</si>
  <si>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</si>
  <si>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</si>
  <si>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</si>
  <si>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</si>
  <si>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Прочие доходы от компенсации затрат бюджетов сельских поселений</t>
  </si>
  <si>
    <t>Бюджетные назначения на 2024 год  (решение от 27.12.2023 №2)</t>
  </si>
  <si>
    <t>на 2024год, %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</si>
  <si>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</si>
  <si>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ИНФОРМАЦИЯ  ПО  ДОХОДАМ  МЕСТНОГО  БЮДЖЕТА    за полугодие 2024 года    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</si>
  <si>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кассового исполнения за  полугодие   2023 год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</si>
  <si>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</si>
  <si>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Уточненные бюджетные назначения на 2024 год     (б/р на 01.07.2024)</t>
  </si>
  <si>
    <t>Показатели кассового исполнения        за полугодие   2024 год                      (ф. 0503117)</t>
  </si>
  <si>
    <t>Исполнение бюджета за    полугодие 2024 года относительно уточненных бюджетных назначений</t>
  </si>
  <si>
    <t xml:space="preserve">Отклонение  показателей  исполнения бюджета за полугодие  2024 года относительно уточненных бюджетных назначений на полугодие 2024 г., тыс.руб.  </t>
  </si>
  <si>
    <t>на полугодие             2024 года, %</t>
  </si>
  <si>
    <t>Отклонение  показателей  исполнения бюджета за           полугодие 2024 года относительно  полугодия 2023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</si>
</sst>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2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22" xfId="0" applyNumberFormat="1" applyFont="1" applyFill="1" applyBorder="1" applyAlignment="1">
      <alignment horizontal="right" vertical="center"/>
    </xf>
    <xf numFmtId="167" fontId="4" fillId="0" borderId="22" xfId="1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 vertical="center"/>
    </xf>
    <xf numFmtId="167" fontId="4" fillId="0" borderId="23" xfId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29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horizontal="right" vertical="center"/>
    </xf>
    <xf numFmtId="165" fontId="3" fillId="5" borderId="33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2" fillId="0" borderId="27" xfId="0" applyNumberFormat="1" applyFont="1" applyFill="1" applyBorder="1" applyAlignment="1">
      <alignment horizontal="right" vertical="center"/>
    </xf>
    <xf numFmtId="167" fontId="4" fillId="6" borderId="31" xfId="0" applyNumberFormat="1" applyFont="1" applyFill="1" applyBorder="1" applyAlignment="1">
      <alignment horizontal="right" vertical="center"/>
    </xf>
    <xf numFmtId="167" fontId="3" fillId="0" borderId="15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6" fontId="3" fillId="0" borderId="36" xfId="0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167" fontId="3" fillId="0" borderId="36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7" fontId="3" fillId="0" borderId="36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4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3" fillId="8" borderId="36" xfId="1" applyNumberFormat="1" applyFont="1" applyFill="1" applyBorder="1" applyAlignment="1">
      <alignment horizontal="right" vertical="center"/>
    </xf>
    <xf numFmtId="167" fontId="3" fillId="9" borderId="9" xfId="1" applyNumberFormat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4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7" borderId="10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39" xfId="0" applyNumberFormat="1" applyFont="1" applyFill="1" applyBorder="1" applyAlignment="1">
      <alignment horizontal="right" vertical="center"/>
    </xf>
    <xf numFmtId="167" fontId="3" fillId="7" borderId="18" xfId="1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0" xfId="0" applyNumberFormat="1" applyFont="1" applyBorder="1" applyAlignment="1">
      <alignment horizontal="right" vertical="center"/>
    </xf>
    <xf numFmtId="167" fontId="3" fillId="7" borderId="36" xfId="1" applyNumberFormat="1" applyFont="1" applyFill="1" applyBorder="1" applyAlignment="1">
      <alignment horizontal="right" vertical="center"/>
    </xf>
    <xf numFmtId="165" fontId="3" fillId="5" borderId="40" xfId="0" applyNumberFormat="1" applyFont="1" applyFill="1" applyBorder="1" applyAlignment="1">
      <alignment horizontal="right" vertical="center"/>
    </xf>
    <xf numFmtId="166" fontId="3" fillId="0" borderId="40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vertical="top" wrapText="1"/>
    </xf>
    <xf numFmtId="165" fontId="3" fillId="0" borderId="3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7" fontId="3" fillId="7" borderId="9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165" fontId="4" fillId="10" borderId="22" xfId="0" applyNumberFormat="1" applyFont="1" applyFill="1" applyBorder="1" applyAlignment="1">
      <alignment horizontal="right" vertical="center"/>
    </xf>
    <xf numFmtId="165" fontId="3" fillId="10" borderId="10" xfId="0" applyNumberFormat="1" applyFont="1" applyFill="1" applyBorder="1" applyAlignment="1">
      <alignment horizontal="right" vertical="center"/>
    </xf>
    <xf numFmtId="165" fontId="3" fillId="10" borderId="8" xfId="0" applyNumberFormat="1" applyFont="1" applyFill="1" applyBorder="1" applyAlignment="1">
      <alignment horizontal="right" vertical="center"/>
    </xf>
    <xf numFmtId="165" fontId="3" fillId="10" borderId="13" xfId="0" applyNumberFormat="1" applyFont="1" applyFill="1" applyBorder="1" applyAlignment="1">
      <alignment horizontal="right" vertical="center"/>
    </xf>
    <xf numFmtId="165" fontId="3" fillId="10" borderId="18" xfId="0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165" fontId="2" fillId="10" borderId="22" xfId="0" applyNumberFormat="1" applyFont="1" applyFill="1" applyBorder="1" applyAlignment="1">
      <alignment horizontal="right" vertical="center"/>
    </xf>
    <xf numFmtId="165" fontId="4" fillId="10" borderId="4" xfId="2" applyNumberFormat="1" applyFont="1" applyFill="1" applyBorder="1" applyAlignment="1">
      <alignment horizontal="right" vertical="center"/>
    </xf>
    <xf numFmtId="165" fontId="3" fillId="7" borderId="15" xfId="0" applyNumberFormat="1" applyFont="1" applyFill="1" applyBorder="1" applyAlignment="1">
      <alignment horizontal="right" vertical="center"/>
    </xf>
    <xf numFmtId="165" fontId="3" fillId="7" borderId="8" xfId="0" applyNumberFormat="1" applyFont="1" applyFill="1" applyBorder="1" applyAlignment="1">
      <alignment horizontal="right" vertical="center"/>
    </xf>
    <xf numFmtId="165" fontId="3" fillId="7" borderId="9" xfId="0" applyNumberFormat="1" applyFont="1" applyFill="1" applyBorder="1" applyAlignment="1">
      <alignment horizontal="right" vertical="center"/>
    </xf>
    <xf numFmtId="165" fontId="3" fillId="7" borderId="14" xfId="0" applyNumberFormat="1" applyFont="1" applyFill="1" applyBorder="1" applyAlignment="1">
      <alignment horizontal="right" vertical="center"/>
    </xf>
    <xf numFmtId="165" fontId="3" fillId="7" borderId="36" xfId="0" applyNumberFormat="1" applyFont="1" applyFill="1" applyBorder="1" applyAlignment="1">
      <alignment horizontal="right" vertical="center"/>
    </xf>
    <xf numFmtId="165" fontId="3" fillId="7" borderId="42" xfId="0" applyNumberFormat="1" applyFont="1" applyFill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7" fontId="6" fillId="7" borderId="9" xfId="1" applyNumberFormat="1" applyFont="1" applyFill="1" applyBorder="1" applyAlignment="1">
      <alignment horizontal="center" vertical="center" wrapText="1"/>
    </xf>
    <xf numFmtId="166" fontId="6" fillId="7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5" fontId="3" fillId="5" borderId="18" xfId="0" applyNumberFormat="1" applyFont="1" applyFill="1" applyBorder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6" fillId="7" borderId="10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8"/>
  <sheetViews>
    <sheetView tabSelected="1" zoomScale="80" zoomScaleNormal="80" workbookViewId="0">
      <pane xSplit="1" ySplit="5" topLeftCell="B22" activePane="bottomRight" state="frozen"/>
      <selection pane="topRight" activeCell="D1" sqref="D1"/>
      <selection pane="bottomLeft" activeCell="A10" sqref="A10"/>
      <selection pane="bottomRight" activeCell="F32" sqref="F32"/>
    </sheetView>
  </sheetViews>
  <sheetFormatPr defaultColWidth="32" defaultRowHeight="13.2"/>
  <cols>
    <col min="1" max="1" width="35.88671875" style="4" customWidth="1"/>
    <col min="2" max="2" width="13.21875" style="10" customWidth="1"/>
    <col min="3" max="3" width="15.5546875" style="10" customWidth="1"/>
    <col min="4" max="4" width="14" style="7" customWidth="1"/>
    <col min="5" max="5" width="11.88671875" style="7" customWidth="1"/>
    <col min="6" max="6" width="12.77734375" style="7" customWidth="1"/>
    <col min="7" max="7" width="11.5546875" style="8" customWidth="1"/>
    <col min="8" max="8" width="17.77734375" style="8" customWidth="1"/>
    <col min="9" max="9" width="13.21875" style="8" customWidth="1"/>
    <col min="10" max="10" width="10.88671875" style="7" customWidth="1"/>
    <col min="11" max="11" width="15" style="7" customWidth="1"/>
    <col min="12" max="12" width="13" style="9" customWidth="1"/>
    <col min="13" max="16384" width="32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65"/>
      <c r="K1" s="165"/>
      <c r="L1" s="165"/>
    </row>
    <row r="2" spans="1:16" ht="12" customHeight="1">
      <c r="A2" s="174" t="s">
        <v>39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6" ht="12.75" customHeight="1" thickBot="1">
      <c r="A3" s="16"/>
      <c r="B3" s="17"/>
      <c r="C3" s="17"/>
      <c r="D3" s="18"/>
      <c r="E3" s="18"/>
      <c r="F3" s="175"/>
      <c r="G3" s="175"/>
      <c r="H3" s="175"/>
      <c r="I3" s="175"/>
      <c r="J3" s="175"/>
      <c r="K3" s="20"/>
      <c r="L3" s="36" t="s">
        <v>24</v>
      </c>
    </row>
    <row r="4" spans="1:16" ht="76.5" customHeight="1">
      <c r="A4" s="172" t="s">
        <v>18</v>
      </c>
      <c r="B4" s="170" t="s">
        <v>40</v>
      </c>
      <c r="C4" s="168" t="s">
        <v>36</v>
      </c>
      <c r="D4" s="168" t="s">
        <v>42</v>
      </c>
      <c r="E4" s="168" t="s">
        <v>28</v>
      </c>
      <c r="F4" s="168" t="s">
        <v>43</v>
      </c>
      <c r="G4" s="176" t="s">
        <v>20</v>
      </c>
      <c r="H4" s="179" t="s">
        <v>45</v>
      </c>
      <c r="I4" s="178" t="s">
        <v>44</v>
      </c>
      <c r="J4" s="178"/>
      <c r="K4" s="166" t="s">
        <v>47</v>
      </c>
      <c r="L4" s="167"/>
    </row>
    <row r="5" spans="1:16" ht="57" customHeight="1" thickBot="1">
      <c r="A5" s="173"/>
      <c r="B5" s="171"/>
      <c r="C5" s="169"/>
      <c r="D5" s="169"/>
      <c r="E5" s="169"/>
      <c r="F5" s="169"/>
      <c r="G5" s="177"/>
      <c r="H5" s="180"/>
      <c r="I5" s="156" t="s">
        <v>37</v>
      </c>
      <c r="J5" s="157" t="s">
        <v>46</v>
      </c>
      <c r="K5" s="158" t="s">
        <v>5</v>
      </c>
      <c r="L5" s="159" t="s">
        <v>21</v>
      </c>
    </row>
    <row r="6" spans="1:16" s="13" customFormat="1" ht="15.75" customHeight="1" thickBot="1">
      <c r="A6" s="26" t="s">
        <v>6</v>
      </c>
      <c r="B6" s="141">
        <f>SUM(B7:B15)</f>
        <v>1651.8</v>
      </c>
      <c r="C6" s="54">
        <f>SUM(C7:C15)</f>
        <v>3750.2999999999997</v>
      </c>
      <c r="D6" s="54">
        <f t="shared" ref="D6:E6" si="0">SUM(D7:D15)</f>
        <v>3750.2999999999997</v>
      </c>
      <c r="E6" s="54">
        <f t="shared" si="0"/>
        <v>1806.6</v>
      </c>
      <c r="F6" s="54">
        <f>SUM(F7:F15)</f>
        <v>2671.8000000000006</v>
      </c>
      <c r="G6" s="122">
        <f>F6/$F$37</f>
        <v>0.10372780284030469</v>
      </c>
      <c r="H6" s="80">
        <f t="shared" ref="H6:H13" si="1">F6-E6</f>
        <v>865.20000000000073</v>
      </c>
      <c r="I6" s="82">
        <f t="shared" ref="I6:I13" si="2">F6/D6</f>
        <v>0.71242300615950749</v>
      </c>
      <c r="J6" s="82">
        <f t="shared" ref="J6:J22" si="3">F6/E6</f>
        <v>1.4789106609099971</v>
      </c>
      <c r="K6" s="83">
        <f t="shared" ref="K6:K26" si="4">F6-B6</f>
        <v>1020.0000000000007</v>
      </c>
      <c r="L6" s="118">
        <f>F6/B6-100%</f>
        <v>0.61750817290228888</v>
      </c>
    </row>
    <row r="7" spans="1:16" ht="13.5" customHeight="1">
      <c r="A7" s="25" t="s">
        <v>0</v>
      </c>
      <c r="B7" s="121">
        <v>634.79999999999995</v>
      </c>
      <c r="C7" s="99">
        <v>1442.6</v>
      </c>
      <c r="D7" s="99">
        <v>1442.6</v>
      </c>
      <c r="E7" s="57">
        <v>692.6</v>
      </c>
      <c r="F7" s="57">
        <v>804</v>
      </c>
      <c r="G7" s="108">
        <f t="shared" ref="G7:G13" si="5">F7/$F$37</f>
        <v>3.1213845902988605E-2</v>
      </c>
      <c r="H7" s="109">
        <f t="shared" si="1"/>
        <v>111.39999999999998</v>
      </c>
      <c r="I7" s="110">
        <f t="shared" si="2"/>
        <v>0.55732704838486069</v>
      </c>
      <c r="J7" s="110">
        <f t="shared" si="3"/>
        <v>1.1608431995379729</v>
      </c>
      <c r="K7" s="104">
        <f t="shared" si="4"/>
        <v>169.20000000000005</v>
      </c>
      <c r="L7" s="105">
        <f>F7/B7-100%</f>
        <v>0.2665406427221173</v>
      </c>
    </row>
    <row r="8" spans="1:16" ht="12" customHeight="1">
      <c r="A8" s="25" t="s">
        <v>26</v>
      </c>
      <c r="B8" s="149">
        <v>206</v>
      </c>
      <c r="C8" s="102">
        <v>407.4</v>
      </c>
      <c r="D8" s="102">
        <v>407.4</v>
      </c>
      <c r="E8" s="103">
        <v>199</v>
      </c>
      <c r="F8" s="103">
        <v>217.6</v>
      </c>
      <c r="G8" s="31">
        <f t="shared" si="5"/>
        <v>8.4479264533461693E-3</v>
      </c>
      <c r="H8" s="39">
        <f t="shared" si="1"/>
        <v>18.599999999999994</v>
      </c>
      <c r="I8" s="50">
        <f t="shared" si="2"/>
        <v>0.53411880216003926</v>
      </c>
      <c r="J8" s="50">
        <f t="shared" si="3"/>
        <v>1.0934673366834171</v>
      </c>
      <c r="K8" s="46">
        <f t="shared" si="4"/>
        <v>11.599999999999994</v>
      </c>
      <c r="L8" s="71">
        <f t="shared" ref="L8:L9" si="6">F8/B8-100%</f>
        <v>5.6310679611650372E-2</v>
      </c>
    </row>
    <row r="9" spans="1:16" ht="25.5" customHeight="1">
      <c r="A9" s="25" t="s">
        <v>34</v>
      </c>
      <c r="B9" s="149">
        <v>144.1</v>
      </c>
      <c r="C9" s="102">
        <v>290</v>
      </c>
      <c r="D9" s="102">
        <v>290</v>
      </c>
      <c r="E9" s="103">
        <v>130</v>
      </c>
      <c r="F9" s="103">
        <v>234.4</v>
      </c>
      <c r="G9" s="31">
        <f t="shared" si="5"/>
        <v>9.1001560692295144E-3</v>
      </c>
      <c r="H9" s="39">
        <f t="shared" si="1"/>
        <v>104.4</v>
      </c>
      <c r="I9" s="50">
        <f t="shared" si="2"/>
        <v>0.80827586206896551</v>
      </c>
      <c r="J9" s="50">
        <f t="shared" si="3"/>
        <v>1.803076923076923</v>
      </c>
      <c r="K9" s="46">
        <f t="shared" si="4"/>
        <v>90.300000000000011</v>
      </c>
      <c r="L9" s="71">
        <f t="shared" si="6"/>
        <v>0.6266481609993062</v>
      </c>
    </row>
    <row r="10" spans="1:16" ht="12" customHeight="1">
      <c r="A10" s="22" t="s">
        <v>1</v>
      </c>
      <c r="B10" s="150">
        <v>670.1</v>
      </c>
      <c r="C10" s="100">
        <v>1461.2</v>
      </c>
      <c r="D10" s="100">
        <v>1461.2</v>
      </c>
      <c r="E10" s="39">
        <v>720</v>
      </c>
      <c r="F10" s="38">
        <v>1363.4</v>
      </c>
      <c r="G10" s="31">
        <f t="shared" si="5"/>
        <v>5.2931539184247096E-2</v>
      </c>
      <c r="H10" s="39">
        <f t="shared" si="1"/>
        <v>643.40000000000009</v>
      </c>
      <c r="I10" s="50">
        <f t="shared" si="2"/>
        <v>0.93306871064878183</v>
      </c>
      <c r="J10" s="50">
        <f t="shared" si="3"/>
        <v>1.8936111111111111</v>
      </c>
      <c r="K10" s="46">
        <f t="shared" si="4"/>
        <v>693.30000000000007</v>
      </c>
      <c r="L10" s="71">
        <f t="shared" ref="L10:L22" si="7">F10/B10-100%</f>
        <v>1.034621698253992</v>
      </c>
    </row>
    <row r="11" spans="1:16" ht="14.25" customHeight="1">
      <c r="A11" s="22" t="s">
        <v>14</v>
      </c>
      <c r="B11" s="150">
        <v>1.5</v>
      </c>
      <c r="C11" s="100">
        <v>21</v>
      </c>
      <c r="D11" s="100">
        <v>21</v>
      </c>
      <c r="E11" s="39">
        <v>11</v>
      </c>
      <c r="F11" s="38">
        <v>3.8</v>
      </c>
      <c r="G11" s="31">
        <f t="shared" si="5"/>
        <v>1.4752812740218495E-4</v>
      </c>
      <c r="H11" s="39">
        <f t="shared" si="1"/>
        <v>-7.2</v>
      </c>
      <c r="I11" s="50">
        <f t="shared" si="2"/>
        <v>0.18095238095238095</v>
      </c>
      <c r="J11" s="50">
        <f t="shared" si="3"/>
        <v>0.34545454545454546</v>
      </c>
      <c r="K11" s="46">
        <f t="shared" si="4"/>
        <v>2.2999999999999998</v>
      </c>
      <c r="L11" s="71">
        <f t="shared" si="7"/>
        <v>1.5333333333333332</v>
      </c>
    </row>
    <row r="12" spans="1:16" s="6" customFormat="1" ht="12.75" customHeight="1">
      <c r="A12" s="23" t="s">
        <v>2</v>
      </c>
      <c r="B12" s="150">
        <v>-5.5</v>
      </c>
      <c r="C12" s="92">
        <v>123.6</v>
      </c>
      <c r="D12" s="92">
        <v>123.6</v>
      </c>
      <c r="E12" s="38">
        <v>52</v>
      </c>
      <c r="F12" s="38">
        <v>47.3</v>
      </c>
      <c r="G12" s="31">
        <f t="shared" si="5"/>
        <v>1.8363369542429863E-3</v>
      </c>
      <c r="H12" s="39">
        <f t="shared" si="1"/>
        <v>-4.7000000000000028</v>
      </c>
      <c r="I12" s="50">
        <f t="shared" si="2"/>
        <v>0.3826860841423948</v>
      </c>
      <c r="J12" s="50">
        <f t="shared" si="3"/>
        <v>0.9096153846153846</v>
      </c>
      <c r="K12" s="46">
        <f t="shared" si="4"/>
        <v>52.8</v>
      </c>
      <c r="L12" s="71">
        <f t="shared" si="7"/>
        <v>-9.6</v>
      </c>
      <c r="N12" s="164"/>
      <c r="O12" s="164"/>
      <c r="P12" s="164"/>
    </row>
    <row r="13" spans="1:16" ht="15" customHeight="1" thickBot="1">
      <c r="A13" s="23" t="s">
        <v>8</v>
      </c>
      <c r="B13" s="151">
        <v>0.8</v>
      </c>
      <c r="C13" s="101">
        <v>4.5</v>
      </c>
      <c r="D13" s="51">
        <v>4.5</v>
      </c>
      <c r="E13" s="51">
        <v>2</v>
      </c>
      <c r="F13" s="51">
        <v>1.3</v>
      </c>
      <c r="G13" s="73">
        <f t="shared" si="5"/>
        <v>5.0470148848115904E-5</v>
      </c>
      <c r="H13" s="68">
        <f t="shared" si="1"/>
        <v>-0.7</v>
      </c>
      <c r="I13" s="50">
        <f t="shared" si="2"/>
        <v>0.28888888888888892</v>
      </c>
      <c r="J13" s="116">
        <f t="shared" si="3"/>
        <v>0.65</v>
      </c>
      <c r="K13" s="46">
        <f t="shared" si="4"/>
        <v>0.5</v>
      </c>
      <c r="L13" s="120">
        <f t="shared" si="7"/>
        <v>0.625</v>
      </c>
    </row>
    <row r="14" spans="1:16" ht="20.100000000000001" hidden="1" customHeight="1" thickBot="1">
      <c r="A14" s="27" t="s">
        <v>15</v>
      </c>
      <c r="B14" s="144"/>
      <c r="C14" s="55"/>
      <c r="D14" s="55"/>
      <c r="E14" s="43"/>
      <c r="F14" s="43"/>
      <c r="G14" s="69">
        <f t="shared" ref="G14:G15" si="8">F14/5378</f>
        <v>0</v>
      </c>
      <c r="H14" s="56"/>
      <c r="I14" s="47" t="e">
        <f>F14/E14</f>
        <v>#DIV/0!</v>
      </c>
      <c r="J14" s="110" t="e">
        <f t="shared" si="3"/>
        <v>#DIV/0!</v>
      </c>
      <c r="K14" s="48">
        <f t="shared" si="4"/>
        <v>0</v>
      </c>
      <c r="L14" s="105" t="e">
        <f t="shared" si="7"/>
        <v>#DIV/0!</v>
      </c>
    </row>
    <row r="15" spans="1:16" s="6" customFormat="1" ht="16.5" hidden="1" customHeight="1" thickBot="1">
      <c r="A15" s="27" t="s">
        <v>15</v>
      </c>
      <c r="B15" s="145">
        <v>0</v>
      </c>
      <c r="C15" s="49">
        <v>0</v>
      </c>
      <c r="D15" s="49">
        <v>0</v>
      </c>
      <c r="E15" s="45">
        <v>0</v>
      </c>
      <c r="F15" s="44">
        <v>0</v>
      </c>
      <c r="G15" s="58">
        <f t="shared" si="8"/>
        <v>0</v>
      </c>
      <c r="H15" s="45"/>
      <c r="I15" s="50"/>
      <c r="J15" s="50" t="e">
        <f t="shared" si="3"/>
        <v>#DIV/0!</v>
      </c>
      <c r="K15" s="46">
        <f t="shared" si="4"/>
        <v>0</v>
      </c>
      <c r="L15" s="71" t="e">
        <f t="shared" si="7"/>
        <v>#DIV/0!</v>
      </c>
    </row>
    <row r="16" spans="1:16" s="14" customFormat="1" ht="19.5" customHeight="1" thickBot="1">
      <c r="A16" s="28" t="s">
        <v>7</v>
      </c>
      <c r="B16" s="146">
        <f>SUM(B19:B25)</f>
        <v>785.8</v>
      </c>
      <c r="C16" s="79">
        <f t="shared" ref="C16" si="9">SUM(C17:C24)</f>
        <v>1097.0999999999999</v>
      </c>
      <c r="D16" s="79">
        <f>SUM(D19:D25)</f>
        <v>1097.0999999999999</v>
      </c>
      <c r="E16" s="79">
        <f>SUM(E19:E25)</f>
        <v>572</v>
      </c>
      <c r="F16" s="80">
        <f>SUM(F19:F25)</f>
        <v>528.1</v>
      </c>
      <c r="G16" s="122">
        <f t="shared" ref="G16" si="10">F16/$F$37</f>
        <v>2.0502527389761546E-2</v>
      </c>
      <c r="H16" s="80">
        <f>F16-E16</f>
        <v>-43.899999999999977</v>
      </c>
      <c r="I16" s="82">
        <f t="shared" ref="I16:I21" si="11">F16/D16</f>
        <v>0.48135994895633949</v>
      </c>
      <c r="J16" s="115">
        <f t="shared" si="3"/>
        <v>0.92325174825174827</v>
      </c>
      <c r="K16" s="83">
        <f t="shared" si="4"/>
        <v>-257.69999999999993</v>
      </c>
      <c r="L16" s="119">
        <f t="shared" si="7"/>
        <v>-0.32794604224993629</v>
      </c>
    </row>
    <row r="17" spans="1:12" s="6" customFormat="1" ht="56.25" hidden="1" customHeight="1">
      <c r="A17" s="64" t="s">
        <v>22</v>
      </c>
      <c r="B17" s="142"/>
      <c r="C17" s="40"/>
      <c r="D17" s="67"/>
      <c r="E17" s="66"/>
      <c r="F17" s="40"/>
      <c r="G17" s="35">
        <f t="shared" ref="G17:G24" si="12">F17/$F$37</f>
        <v>0</v>
      </c>
      <c r="H17" s="57">
        <f t="shared" ref="H17:H18" si="13">F17-E17</f>
        <v>0</v>
      </c>
      <c r="I17" s="82" t="e">
        <f t="shared" si="11"/>
        <v>#DIV/0!</v>
      </c>
      <c r="J17" s="114" t="e">
        <f t="shared" si="3"/>
        <v>#DIV/0!</v>
      </c>
      <c r="K17" s="34">
        <f t="shared" ref="K17:K24" si="14">F17-B17</f>
        <v>0</v>
      </c>
      <c r="L17" s="119" t="e">
        <f t="shared" si="7"/>
        <v>#DIV/0!</v>
      </c>
    </row>
    <row r="18" spans="1:12" s="6" customFormat="1" ht="37.5" hidden="1" customHeight="1">
      <c r="A18" s="65" t="s">
        <v>23</v>
      </c>
      <c r="B18" s="143"/>
      <c r="C18" s="38"/>
      <c r="D18" s="38"/>
      <c r="E18" s="92"/>
      <c r="F18" s="38"/>
      <c r="G18" s="98">
        <f t="shared" si="12"/>
        <v>0</v>
      </c>
      <c r="H18" s="39">
        <f t="shared" si="13"/>
        <v>0</v>
      </c>
      <c r="I18" s="125" t="e">
        <f t="shared" si="11"/>
        <v>#DIV/0!</v>
      </c>
      <c r="J18" s="112" t="e">
        <f t="shared" si="3"/>
        <v>#DIV/0!</v>
      </c>
      <c r="K18" s="46">
        <f t="shared" si="14"/>
        <v>0</v>
      </c>
      <c r="L18" s="119" t="e">
        <f t="shared" si="7"/>
        <v>#DIV/0!</v>
      </c>
    </row>
    <row r="19" spans="1:12" s="6" customFormat="1" ht="77.25" customHeight="1" thickBot="1">
      <c r="A19" s="138" t="s">
        <v>31</v>
      </c>
      <c r="B19" s="149">
        <v>38.700000000000003</v>
      </c>
      <c r="C19" s="56">
        <v>60.6</v>
      </c>
      <c r="D19" s="56">
        <v>60.6</v>
      </c>
      <c r="E19" s="56">
        <v>30.3</v>
      </c>
      <c r="F19" s="56">
        <v>0</v>
      </c>
      <c r="G19" s="97">
        <f t="shared" si="12"/>
        <v>0</v>
      </c>
      <c r="H19" s="123">
        <f>F19-E19</f>
        <v>-30.3</v>
      </c>
      <c r="I19" s="113">
        <f t="shared" si="11"/>
        <v>0</v>
      </c>
      <c r="J19" s="116">
        <f t="shared" si="3"/>
        <v>0</v>
      </c>
      <c r="K19" s="46">
        <f t="shared" si="14"/>
        <v>-38.700000000000003</v>
      </c>
      <c r="L19" s="120">
        <f t="shared" si="7"/>
        <v>-1</v>
      </c>
    </row>
    <row r="20" spans="1:12" s="6" customFormat="1" ht="38.25" customHeight="1" thickBot="1">
      <c r="A20" s="65" t="s">
        <v>33</v>
      </c>
      <c r="B20" s="149">
        <v>135</v>
      </c>
      <c r="C20" s="56">
        <v>93.2</v>
      </c>
      <c r="D20" s="56">
        <v>93.2</v>
      </c>
      <c r="E20" s="56">
        <v>70.3</v>
      </c>
      <c r="F20" s="56">
        <v>60</v>
      </c>
      <c r="G20" s="97">
        <f t="shared" si="12"/>
        <v>2.3293914852976572E-3</v>
      </c>
      <c r="H20" s="123">
        <f>F20-E20</f>
        <v>-10.299999999999997</v>
      </c>
      <c r="I20" s="113">
        <f t="shared" si="11"/>
        <v>0.64377682403433478</v>
      </c>
      <c r="J20" s="116">
        <f t="shared" si="3"/>
        <v>0.8534850640113798</v>
      </c>
      <c r="K20" s="46">
        <f t="shared" si="14"/>
        <v>-75</v>
      </c>
      <c r="L20" s="120">
        <f t="shared" si="7"/>
        <v>-0.55555555555555558</v>
      </c>
    </row>
    <row r="21" spans="1:12" ht="83.4" customHeight="1">
      <c r="A21" s="22" t="s">
        <v>29</v>
      </c>
      <c r="B21" s="150">
        <v>125.1</v>
      </c>
      <c r="C21" s="38">
        <v>256.8</v>
      </c>
      <c r="D21" s="38">
        <v>256.8</v>
      </c>
      <c r="E21" s="38">
        <v>128.4</v>
      </c>
      <c r="F21" s="181">
        <v>119.9</v>
      </c>
      <c r="G21" s="31">
        <f t="shared" si="12"/>
        <v>4.6549006514531518E-3</v>
      </c>
      <c r="H21" s="127">
        <f t="shared" ref="H21:H23" si="15">F21-E21</f>
        <v>-8.5</v>
      </c>
      <c r="I21" s="126">
        <f t="shared" si="11"/>
        <v>0.46690031152647976</v>
      </c>
      <c r="J21" s="124">
        <f t="shared" si="3"/>
        <v>0.93380062305295952</v>
      </c>
      <c r="K21" s="46">
        <f t="shared" si="14"/>
        <v>-5.1999999999999886</v>
      </c>
      <c r="L21" s="71">
        <f t="shared" si="7"/>
        <v>-4.1566746602717752E-2</v>
      </c>
    </row>
    <row r="22" spans="1:12" ht="40.5" customHeight="1" thickBot="1">
      <c r="A22" s="137" t="s">
        <v>30</v>
      </c>
      <c r="B22" s="152">
        <v>389.6</v>
      </c>
      <c r="C22" s="45">
        <v>686.5</v>
      </c>
      <c r="D22" s="45">
        <v>686.5</v>
      </c>
      <c r="E22" s="45">
        <v>343</v>
      </c>
      <c r="F22" s="45">
        <v>348.2</v>
      </c>
      <c r="G22" s="85">
        <f t="shared" si="12"/>
        <v>1.3518235253010737E-2</v>
      </c>
      <c r="H22" s="70">
        <f t="shared" si="15"/>
        <v>5.1999999999999886</v>
      </c>
      <c r="I22" s="126">
        <f t="shared" ref="I22" si="16">F22/D22</f>
        <v>0.50721048798252</v>
      </c>
      <c r="J22" s="113">
        <f t="shared" si="3"/>
        <v>1.0151603498542274</v>
      </c>
      <c r="K22" s="46">
        <f t="shared" si="14"/>
        <v>-41.400000000000034</v>
      </c>
      <c r="L22" s="71">
        <f t="shared" si="7"/>
        <v>-0.10626283367556477</v>
      </c>
    </row>
    <row r="23" spans="1:12" s="5" customFormat="1" ht="26.4" customHeight="1" thickBot="1">
      <c r="A23" s="140" t="s">
        <v>35</v>
      </c>
      <c r="B23" s="150">
        <v>97.4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128" t="s">
        <v>19</v>
      </c>
      <c r="J23" s="113" t="s">
        <v>19</v>
      </c>
      <c r="K23" s="30">
        <f t="shared" si="14"/>
        <v>-97.4</v>
      </c>
      <c r="L23" s="111">
        <f t="shared" ref="L23" si="17">F23/B23-100%</f>
        <v>-1</v>
      </c>
    </row>
    <row r="24" spans="1:12" s="5" customFormat="1" ht="12" hidden="1" customHeight="1" thickBot="1">
      <c r="A24" s="107" t="s">
        <v>16</v>
      </c>
      <c r="B24" s="153"/>
      <c r="C24" s="136"/>
      <c r="D24" s="136"/>
      <c r="E24" s="136"/>
      <c r="F24" s="136"/>
      <c r="G24" s="108">
        <f t="shared" si="12"/>
        <v>0</v>
      </c>
      <c r="H24" s="109">
        <f>F24-E24</f>
        <v>0</v>
      </c>
      <c r="I24" s="33" t="s">
        <v>25</v>
      </c>
      <c r="J24" s="110" t="s">
        <v>25</v>
      </c>
      <c r="K24" s="104">
        <f t="shared" si="14"/>
        <v>0</v>
      </c>
      <c r="L24" s="105" t="e">
        <f t="shared" ref="L24:L25" si="18">F24/B24-100%</f>
        <v>#DIV/0!</v>
      </c>
    </row>
    <row r="25" spans="1:12" s="5" customFormat="1" ht="51.9" hidden="1" customHeight="1" thickBot="1">
      <c r="A25" s="135" t="s">
        <v>32</v>
      </c>
      <c r="B25" s="152">
        <v>0</v>
      </c>
      <c r="C25" s="45">
        <v>0</v>
      </c>
      <c r="D25" s="45">
        <v>0</v>
      </c>
      <c r="E25" s="45">
        <v>0</v>
      </c>
      <c r="F25" s="45">
        <v>0</v>
      </c>
      <c r="G25" s="85">
        <f t="shared" ref="G25" si="19">F25/$F$37</f>
        <v>0</v>
      </c>
      <c r="H25" s="70">
        <f t="shared" ref="H25" si="20">F25-E25</f>
        <v>0</v>
      </c>
      <c r="I25" s="139" t="s">
        <v>19</v>
      </c>
      <c r="J25" s="113" t="s">
        <v>19</v>
      </c>
      <c r="K25" s="46">
        <f t="shared" ref="K25" si="21">F25-B25</f>
        <v>0</v>
      </c>
      <c r="L25" s="71" t="e">
        <f t="shared" si="18"/>
        <v>#DIV/0!</v>
      </c>
    </row>
    <row r="26" spans="1:12" s="15" customFormat="1" ht="12" customHeight="1" thickBot="1">
      <c r="A26" s="28" t="s">
        <v>9</v>
      </c>
      <c r="B26" s="146">
        <f>B6+B16</f>
        <v>2437.6</v>
      </c>
      <c r="C26" s="79">
        <f>C6+C16</f>
        <v>4847.3999999999996</v>
      </c>
      <c r="D26" s="79">
        <f>D6+D16</f>
        <v>4847.3999999999996</v>
      </c>
      <c r="E26" s="79">
        <f>E6+E16</f>
        <v>2378.6</v>
      </c>
      <c r="F26" s="80">
        <f>F6+F16</f>
        <v>3199.9000000000005</v>
      </c>
      <c r="G26" s="81">
        <f>G16+G6</f>
        <v>0.12423033023006624</v>
      </c>
      <c r="H26" s="80">
        <f>F26-E26</f>
        <v>821.30000000000064</v>
      </c>
      <c r="I26" s="82">
        <f>F26/D26</f>
        <v>0.6601270784337997</v>
      </c>
      <c r="J26" s="82">
        <f>F26/E26</f>
        <v>1.3452871436979739</v>
      </c>
      <c r="K26" s="83">
        <f t="shared" si="4"/>
        <v>762.30000000000064</v>
      </c>
      <c r="L26" s="84">
        <f>F26/B26-100%</f>
        <v>0.31272563176895329</v>
      </c>
    </row>
    <row r="27" spans="1:12" s="5" customFormat="1" ht="4.5" hidden="1" customHeight="1" thickBot="1">
      <c r="A27" s="29"/>
      <c r="B27" s="147"/>
      <c r="C27" s="59"/>
      <c r="D27" s="59"/>
      <c r="E27" s="60"/>
      <c r="F27" s="60"/>
      <c r="G27" s="95"/>
      <c r="H27" s="60"/>
      <c r="I27" s="61"/>
      <c r="J27" s="61"/>
      <c r="K27" s="62"/>
      <c r="L27" s="63"/>
    </row>
    <row r="28" spans="1:12" ht="14.25" customHeight="1" thickBot="1">
      <c r="A28" s="74" t="s">
        <v>3</v>
      </c>
      <c r="B28" s="148">
        <f>SUM(B29:B36)</f>
        <v>19340.099999999999</v>
      </c>
      <c r="C28" s="52">
        <f t="shared" ref="C28:G28" si="22">SUM(C29:C36)</f>
        <v>60718.600000000006</v>
      </c>
      <c r="D28" s="52">
        <f>SUM(D29:D36)</f>
        <v>96482.7</v>
      </c>
      <c r="E28" s="52">
        <f t="shared" si="22"/>
        <v>31189.8</v>
      </c>
      <c r="F28" s="87">
        <f>SUM(F29:F36)</f>
        <v>22557.9</v>
      </c>
      <c r="G28" s="96">
        <f t="shared" si="22"/>
        <v>0.87576966976993365</v>
      </c>
      <c r="H28" s="87">
        <f t="shared" ref="H28:H36" si="23">F28-E28</f>
        <v>-8631.8999999999978</v>
      </c>
      <c r="I28" s="88">
        <f t="shared" ref="I28:I34" si="24">F28/D28</f>
        <v>0.23380253662055481</v>
      </c>
      <c r="J28" s="88">
        <f t="shared" ref="J28:J34" si="25">F28/E28</f>
        <v>0.72324606121231949</v>
      </c>
      <c r="K28" s="89">
        <f t="shared" ref="K28:K36" si="26">F28-B28</f>
        <v>3217.8000000000029</v>
      </c>
      <c r="L28" s="90">
        <f t="shared" ref="L28:L35" si="27">F28/B28-100%</f>
        <v>0.16637969814013398</v>
      </c>
    </row>
    <row r="29" spans="1:12" s="6" customFormat="1" ht="14.25" customHeight="1" thickBot="1">
      <c r="A29" s="75" t="s">
        <v>10</v>
      </c>
      <c r="B29" s="121">
        <v>2041</v>
      </c>
      <c r="C29" s="91">
        <v>6229</v>
      </c>
      <c r="D29" s="40">
        <v>6229</v>
      </c>
      <c r="E29" s="121">
        <v>3114.4</v>
      </c>
      <c r="F29" s="121">
        <v>3114.4</v>
      </c>
      <c r="G29" s="35">
        <f t="shared" ref="G29:G36" si="28">F29/$F$37</f>
        <v>0.12091094736351705</v>
      </c>
      <c r="H29" s="40">
        <f t="shared" si="23"/>
        <v>0</v>
      </c>
      <c r="I29" s="133">
        <f t="shared" si="24"/>
        <v>0.49998394605875746</v>
      </c>
      <c r="J29" s="133">
        <f t="shared" si="25"/>
        <v>1</v>
      </c>
      <c r="K29" s="34">
        <f t="shared" si="26"/>
        <v>1073.4000000000001</v>
      </c>
      <c r="L29" s="117">
        <f t="shared" si="27"/>
        <v>0.52591866731994119</v>
      </c>
    </row>
    <row r="30" spans="1:12" s="6" customFormat="1" ht="14.25" customHeight="1">
      <c r="A30" s="76" t="s">
        <v>11</v>
      </c>
      <c r="B30" s="150">
        <v>0</v>
      </c>
      <c r="C30" s="92">
        <v>0</v>
      </c>
      <c r="D30" s="38">
        <v>23466.3</v>
      </c>
      <c r="E30" s="38">
        <v>9464.1</v>
      </c>
      <c r="F30" s="38">
        <v>882</v>
      </c>
      <c r="G30" s="31">
        <f t="shared" si="28"/>
        <v>3.424205483387556E-2</v>
      </c>
      <c r="H30" s="131">
        <f t="shared" si="23"/>
        <v>-8582.1</v>
      </c>
      <c r="I30" s="134">
        <f t="shared" si="24"/>
        <v>3.7585814551079635E-2</v>
      </c>
      <c r="J30" s="134">
        <f t="shared" si="25"/>
        <v>9.3194281548166225E-2</v>
      </c>
      <c r="K30" s="132">
        <f t="shared" ref="K30" si="29">F30-B30</f>
        <v>882</v>
      </c>
      <c r="L30" s="117" t="s">
        <v>19</v>
      </c>
    </row>
    <row r="31" spans="1:12" s="6" customFormat="1" ht="13.5" customHeight="1">
      <c r="A31" s="76" t="s">
        <v>12</v>
      </c>
      <c r="B31" s="150">
        <v>101.9</v>
      </c>
      <c r="C31" s="92">
        <v>330.3</v>
      </c>
      <c r="D31" s="38">
        <v>330.3</v>
      </c>
      <c r="E31" s="38">
        <v>168.5</v>
      </c>
      <c r="F31" s="38">
        <v>124.1</v>
      </c>
      <c r="G31" s="31">
        <f t="shared" si="28"/>
        <v>4.8179580554239872E-3</v>
      </c>
      <c r="H31" s="38">
        <f t="shared" si="23"/>
        <v>-44.400000000000006</v>
      </c>
      <c r="I31" s="47">
        <f t="shared" si="24"/>
        <v>0.37571904329397515</v>
      </c>
      <c r="J31" s="47">
        <f t="shared" si="25"/>
        <v>0.73649851632047469</v>
      </c>
      <c r="K31" s="130">
        <f t="shared" si="26"/>
        <v>22.199999999999989</v>
      </c>
      <c r="L31" s="33">
        <f t="shared" si="27"/>
        <v>0.21786064769381741</v>
      </c>
    </row>
    <row r="32" spans="1:12" s="6" customFormat="1" ht="12.75" customHeight="1">
      <c r="A32" s="76" t="s">
        <v>13</v>
      </c>
      <c r="B32" s="150">
        <v>17127.099999999999</v>
      </c>
      <c r="C32" s="92">
        <v>54159.3</v>
      </c>
      <c r="D32" s="38">
        <v>66000.800000000003</v>
      </c>
      <c r="E32" s="38">
        <v>17986.5</v>
      </c>
      <c r="F32" s="181">
        <v>17980.7</v>
      </c>
      <c r="G32" s="85">
        <f t="shared" si="28"/>
        <v>0.69806815799485977</v>
      </c>
      <c r="H32" s="38">
        <f t="shared" si="23"/>
        <v>-5.7999999999992724</v>
      </c>
      <c r="I32" s="33">
        <f t="shared" si="24"/>
        <v>0.27243154628428745</v>
      </c>
      <c r="J32" s="33">
        <f t="shared" si="25"/>
        <v>0.99967753592972508</v>
      </c>
      <c r="K32" s="130">
        <f t="shared" si="26"/>
        <v>853.60000000000218</v>
      </c>
      <c r="L32" s="33">
        <f t="shared" si="27"/>
        <v>4.983914381302168E-2</v>
      </c>
    </row>
    <row r="33" spans="1:12" s="37" customFormat="1" ht="13.5" customHeight="1">
      <c r="A33" s="77" t="s">
        <v>17</v>
      </c>
      <c r="B33" s="154">
        <v>160</v>
      </c>
      <c r="C33" s="93">
        <v>0</v>
      </c>
      <c r="D33" s="72">
        <v>455.5</v>
      </c>
      <c r="E33" s="72">
        <v>455.5</v>
      </c>
      <c r="F33" s="129">
        <v>455.5</v>
      </c>
      <c r="G33" s="31">
        <f t="shared" si="28"/>
        <v>1.7683963692551381E-2</v>
      </c>
      <c r="H33" s="92">
        <f t="shared" si="23"/>
        <v>0</v>
      </c>
      <c r="I33" s="33">
        <f t="shared" si="24"/>
        <v>1</v>
      </c>
      <c r="J33" s="33">
        <f t="shared" si="25"/>
        <v>1</v>
      </c>
      <c r="K33" s="130">
        <f t="shared" si="26"/>
        <v>295.5</v>
      </c>
      <c r="L33" s="33">
        <f t="shared" si="27"/>
        <v>1.8468749999999998</v>
      </c>
    </row>
    <row r="34" spans="1:12" s="37" customFormat="1" ht="40.799999999999997" customHeight="1">
      <c r="A34" s="78" t="s">
        <v>27</v>
      </c>
      <c r="B34" s="150">
        <v>0</v>
      </c>
      <c r="C34" s="93">
        <v>0</v>
      </c>
      <c r="D34" s="72">
        <v>0.8</v>
      </c>
      <c r="E34" s="72">
        <v>0.8</v>
      </c>
      <c r="F34" s="72">
        <v>1.2</v>
      </c>
      <c r="G34" s="97">
        <f t="shared" si="28"/>
        <v>4.6587829705953139E-5</v>
      </c>
      <c r="H34" s="72">
        <f t="shared" si="23"/>
        <v>0.39999999999999991</v>
      </c>
      <c r="I34" s="33">
        <f t="shared" si="24"/>
        <v>1.4999999999999998</v>
      </c>
      <c r="J34" s="33">
        <f t="shared" si="25"/>
        <v>1.4999999999999998</v>
      </c>
      <c r="K34" s="130">
        <f t="shared" si="26"/>
        <v>1.2</v>
      </c>
      <c r="L34" s="33" t="s">
        <v>19</v>
      </c>
    </row>
    <row r="35" spans="1:12" s="37" customFormat="1" ht="42" customHeight="1">
      <c r="A35" s="163" t="s">
        <v>41</v>
      </c>
      <c r="B35" s="152">
        <v>-89.9</v>
      </c>
      <c r="C35" s="161">
        <v>0</v>
      </c>
      <c r="D35" s="162">
        <v>0</v>
      </c>
      <c r="E35" s="162">
        <v>0</v>
      </c>
      <c r="F35" s="162">
        <v>0</v>
      </c>
      <c r="G35" s="108">
        <f t="shared" si="28"/>
        <v>0</v>
      </c>
      <c r="H35" s="162">
        <f t="shared" si="23"/>
        <v>0</v>
      </c>
      <c r="I35" s="33" t="s">
        <v>19</v>
      </c>
      <c r="J35" s="33" t="s">
        <v>19</v>
      </c>
      <c r="K35" s="130">
        <f t="shared" si="26"/>
        <v>89.9</v>
      </c>
      <c r="L35" s="33">
        <f t="shared" si="27"/>
        <v>-1</v>
      </c>
    </row>
    <row r="36" spans="1:12" s="6" customFormat="1" ht="63" customHeight="1" thickBot="1">
      <c r="A36" s="160" t="s">
        <v>38</v>
      </c>
      <c r="B36" s="155">
        <v>0</v>
      </c>
      <c r="C36" s="94">
        <v>0</v>
      </c>
      <c r="D36" s="46">
        <v>0</v>
      </c>
      <c r="E36" s="46">
        <v>0</v>
      </c>
      <c r="F36" s="46">
        <v>0</v>
      </c>
      <c r="G36" s="85">
        <f t="shared" si="28"/>
        <v>0</v>
      </c>
      <c r="H36" s="86">
        <f t="shared" si="23"/>
        <v>0</v>
      </c>
      <c r="I36" s="33" t="s">
        <v>19</v>
      </c>
      <c r="J36" s="33" t="s">
        <v>19</v>
      </c>
      <c r="K36" s="130">
        <f t="shared" si="26"/>
        <v>0</v>
      </c>
      <c r="L36" s="33" t="s">
        <v>19</v>
      </c>
    </row>
    <row r="37" spans="1:12" ht="12.75" customHeight="1" thickBot="1">
      <c r="A37" s="24" t="s">
        <v>4</v>
      </c>
      <c r="B37" s="32">
        <f>B26+B28</f>
        <v>21777.699999999997</v>
      </c>
      <c r="C37" s="53">
        <f>C26+C28</f>
        <v>65566</v>
      </c>
      <c r="D37" s="53">
        <f>D26+D28</f>
        <v>101330.09999999999</v>
      </c>
      <c r="E37" s="53">
        <f>E26+E28</f>
        <v>33568.400000000001</v>
      </c>
      <c r="F37" s="32">
        <f>F26+F28</f>
        <v>25757.800000000003</v>
      </c>
      <c r="G37" s="41">
        <f>G28+G26</f>
        <v>0.99999999999999989</v>
      </c>
      <c r="H37" s="53">
        <f>F37-E37</f>
        <v>-7810.5999999999985</v>
      </c>
      <c r="I37" s="42">
        <f>F37/D37</f>
        <v>0.25419692667825261</v>
      </c>
      <c r="J37" s="42">
        <f>F37/E37</f>
        <v>0.76732283933699552</v>
      </c>
      <c r="K37" s="32">
        <f>F37-B37</f>
        <v>3980.1000000000058</v>
      </c>
      <c r="L37" s="106">
        <f>F37/B37-100%</f>
        <v>0.18276034659307494</v>
      </c>
    </row>
    <row r="38" spans="1:12">
      <c r="A38" s="16"/>
      <c r="B38" s="17"/>
      <c r="C38" s="17"/>
      <c r="D38" s="18"/>
      <c r="E38" s="18"/>
      <c r="F38" s="18"/>
      <c r="G38" s="19"/>
      <c r="H38" s="19"/>
      <c r="I38" s="19"/>
      <c r="J38" s="18"/>
      <c r="K38" s="18"/>
      <c r="L38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Финансы</cp:lastModifiedBy>
  <cp:lastPrinted>2024-07-02T11:24:50Z</cp:lastPrinted>
  <dcterms:created xsi:type="dcterms:W3CDTF">2007-02-19T15:18:48Z</dcterms:created>
  <dcterms:modified xsi:type="dcterms:W3CDTF">2024-07-04T13:56:42Z</dcterms:modified>
</cp:coreProperties>
</file>