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<sst xmlns="http://schemas.openxmlformats.org/spreadsheetml/2006/main" count="708" uniqueCount="222">
  <si>
    <t>СРЕДНЕСРОЧНЫЙ ФИНАНСОВЫЙ ПЛАН</t>
  </si>
  <si>
    <t>МУНИЦИПАЛЬНОГО ОБРАЗОВАНИЯ "ПУСТОЗЕРСКИЙ СЕЛЬСОВЕТ"</t>
  </si>
  <si>
    <t>НЕНЕЦКОГО АВТОНОМНОГО ОКРУГА</t>
  </si>
  <si>
    <t>1. ОСНОВНЫЕ ПАРАМЕТРЫ</t>
  </si>
  <si>
    <t>БЮДЖЕТА МУНИЦИПАЛЬНОГО ОБРАЗОВАНИЯ "ПУСТОЗЕРСКИЙ СЕЛЬСОВЕТ"</t>
  </si>
  <si>
    <t xml:space="preserve">тыс. руб. </t>
  </si>
  <si>
    <t>Текущий</t>
  </si>
  <si>
    <t>Очередной</t>
  </si>
  <si>
    <t>Плановый период</t>
  </si>
  <si>
    <t>Наименование  показателя</t>
  </si>
  <si>
    <t>финансовый</t>
  </si>
  <si>
    <t>год</t>
  </si>
  <si>
    <t>А</t>
  </si>
  <si>
    <t>Доходы без межбюджетных трансфертов</t>
  </si>
  <si>
    <t>Доходы с межбюджетными трансфертами</t>
  </si>
  <si>
    <t>Расходы</t>
  </si>
  <si>
    <t>Дефицит (-), профицит (+)</t>
  </si>
  <si>
    <t>Источники финансирования дефицита</t>
  </si>
  <si>
    <t>Муниципальный долг МО "Пустозерский сельсовет" НАО (на конец года)</t>
  </si>
  <si>
    <t>2. РАСПРЕДЕЛЕНИЕ</t>
  </si>
  <si>
    <t>ОБЪЕМОВ БЮДЖЕТНЫХ АССИГНОВАНИЙ ПО ГЛАВНЫМ РАСПОРЯДИТЕЛЯМ</t>
  </si>
  <si>
    <t>СРЕДСТВ БЮДЖЕТА МУНИЦИПАЛЬНОГО ОБРАЗОВАНИЯ "ПУСТОЗЕРСКИЙ</t>
  </si>
  <si>
    <t>СЕЛЬСОВЕТ" НЕНЕЦКОГО АВТОНОМНОГО ОКРУГА</t>
  </si>
  <si>
    <t xml:space="preserve">ПО РАЗДЕЛАМ, ПОДРАЗДЕЛАМ </t>
  </si>
  <si>
    <t>И ВИДАМ РАСХОДОВ КЛАССИФИКАЦИИ РАСХОДОВ БЮДЖЕТОВ</t>
  </si>
  <si>
    <t>(тыс. рублей)</t>
  </si>
  <si>
    <t>Глава</t>
  </si>
  <si>
    <t>Раздел</t>
  </si>
  <si>
    <t>Целевая статья</t>
  </si>
  <si>
    <t>Вид          расхода</t>
  </si>
  <si>
    <t>финансо-</t>
  </si>
  <si>
    <t>вый</t>
  </si>
  <si>
    <t>Общегосударственные вопросы</t>
  </si>
  <si>
    <t>01</t>
  </si>
  <si>
    <t>00</t>
  </si>
  <si>
    <t>Функционирование  высшего  должностного</t>
  </si>
  <si>
    <t>02</t>
  </si>
  <si>
    <t>500</t>
  </si>
  <si>
    <t>03</t>
  </si>
  <si>
    <t>04</t>
  </si>
  <si>
    <t>10</t>
  </si>
  <si>
    <t>05</t>
  </si>
  <si>
    <t>Благоустройство</t>
  </si>
  <si>
    <t>Озеленение</t>
  </si>
  <si>
    <t>Образование</t>
  </si>
  <si>
    <t>07</t>
  </si>
  <si>
    <t xml:space="preserve"> финансовый</t>
  </si>
  <si>
    <t>11</t>
  </si>
  <si>
    <t>Другие общегосударственные вопросы</t>
  </si>
  <si>
    <t>13</t>
  </si>
  <si>
    <t>Коммунальное хозяйство</t>
  </si>
  <si>
    <t>Социальная политика</t>
  </si>
  <si>
    <t>Пенсионное обеспечение</t>
  </si>
  <si>
    <t>Глава муниципального образования</t>
  </si>
  <si>
    <t>Функционирование законодательных  (представительных)  органов  государственной власти и представительных органов муниципальных образований</t>
  </si>
  <si>
    <t>Закупка товаров, работ и услуг для государственных (муниципальных) нужд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</si>
  <si>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</si>
  <si>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</si>
  <si>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</si>
  <si>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</si>
  <si>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</si>
  <si>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</si>
  <si>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</si>
  <si>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зданий и сооружений на территории взлетно-посадочных полос и вертолетных площадок</t>
  </si>
  <si>
    <t>Обеспечение пожарной безопасности</t>
  </si>
  <si>
    <t>Проведение мероприятий для детей и молодежи</t>
  </si>
  <si>
    <t>лица субъекта РФ и муниципального образования</t>
  </si>
  <si>
    <t>подраздел</t>
  </si>
  <si>
    <t>100</t>
  </si>
  <si>
    <t>200</t>
  </si>
  <si>
    <t>300</t>
  </si>
  <si>
    <t>06</t>
  </si>
  <si>
    <t>Резервные  фонды</t>
  </si>
  <si>
    <t>800</t>
  </si>
  <si>
    <t>Иные   бюджетные ассигнования</t>
  </si>
  <si>
    <t>Молодежная политика и оздоровление детей</t>
  </si>
  <si>
    <t>Социальное обеспечение и иные выплаты населению</t>
  </si>
  <si>
    <t>Расходы на содержание органов местного самоуправления и обеспечение их функций</t>
  </si>
  <si>
    <t>Представительный орган муниципального образования</t>
  </si>
  <si>
    <t xml:space="preserve">Депутаты представительного органа </t>
  </si>
  <si>
    <t>Администрация поселения</t>
  </si>
  <si>
    <t>Другие непрограммные расходы</t>
  </si>
  <si>
    <t>Межбюджетные трансферты из бюджета поселения</t>
  </si>
  <si>
    <t xml:space="preserve">Резервный фонд </t>
  </si>
  <si>
    <t>Иные  бюджетные  ассигнования</t>
  </si>
  <si>
    <t>Другие  непрограммные  расходы</t>
  </si>
  <si>
    <t>Уплата взносов на капитальный ремонт по помещениям в многоквартирных домах, включенных в региональную программу капитального ремонта, находящимся в собственности МО</t>
  </si>
  <si>
    <t>Другие непрограммные  расходы</t>
  </si>
  <si>
    <t>Мероприятия в области национальной безопасности и правоохранительной деятельнсти</t>
  </si>
  <si>
    <t>Обеспечение  пожарной безопасности</t>
  </si>
  <si>
    <t>Мероприятия  в  области  благоустройства</t>
  </si>
  <si>
    <t>09</t>
  </si>
  <si>
    <t>Защита населения и территорий от чрезвычайных ситуаций природного и техногенного характера, гражданская оборона</t>
  </si>
  <si>
    <t>Жилищное хозяйство</t>
  </si>
  <si>
    <t>Мероприятия в области жилищного хозяйства</t>
  </si>
  <si>
    <t>Текущий ремонт муниципального жилищного фонда</t>
  </si>
  <si>
    <t>Содержание и ремонт тротуаров</t>
  </si>
  <si>
    <t>Организация и содержание мест захоронения</t>
  </si>
  <si>
    <t>Сбор и вывоз мусора</t>
  </si>
  <si>
    <t xml:space="preserve">Прочие мероприятия по благоустройству </t>
  </si>
  <si>
    <t>Мероприятия в области физической культуры, спорта, молодежной политики</t>
  </si>
  <si>
    <t>Мероприятия в области физической культуры и спорта</t>
  </si>
  <si>
    <t>Физическая культура и спорт</t>
  </si>
  <si>
    <t>НАЦИОНАЛЬНАЯ   БЕЗОПАСНОСТЬ   И   ПРАВООХРАНИТЕЛЬНАЯ    ДЕЯТЕЛЬНОСТЬ</t>
  </si>
  <si>
    <t>Жилищно-коммунальное   хозяйство</t>
  </si>
  <si>
    <t xml:space="preserve"> - ВСЕГО  РАСХОДОВ</t>
  </si>
  <si>
    <t>Аппарат  представительного органа</t>
  </si>
  <si>
    <t>95.0.00.79210</t>
  </si>
  <si>
    <t>Субвенция органам местного самоуправления на осуществление отдельных государственных полномочий  НАО в сфере административных правонарушений</t>
  </si>
  <si>
    <t>95.0.00.51180</t>
  </si>
  <si>
    <t>Осуществление первичного воинского учета на территориях, где отсутствуют  военные комиссариаты</t>
  </si>
  <si>
    <t>08</t>
  </si>
  <si>
    <t>ТРАНСПОРТ</t>
  </si>
  <si>
    <t>НАЦИОНАЛЬНАЯ    ЭКОНОМИКА</t>
  </si>
  <si>
    <t>Социальное обеспечение населения</t>
  </si>
  <si>
    <t>Национальная  оборона</t>
  </si>
  <si>
    <t>Мобилизационная и вневойсковая  подготовка</t>
  </si>
  <si>
    <t>32.0.00.00000</t>
  </si>
  <si>
    <t>33.0.00.00000</t>
  </si>
  <si>
    <t>Выполнение переданных государственных полномочий</t>
  </si>
  <si>
    <t>95.0.00.00000</t>
  </si>
  <si>
    <t>91.0.00.91010</t>
  </si>
  <si>
    <t>91.0.00.00000</t>
  </si>
  <si>
    <t>92.0.00.00000</t>
  </si>
  <si>
    <t>92.1.00.00000</t>
  </si>
  <si>
    <t>92.1.00.91010</t>
  </si>
  <si>
    <t>92.2.00.00000</t>
  </si>
  <si>
    <t>92.2.00.91010</t>
  </si>
  <si>
    <t>93.0.00.00000</t>
  </si>
  <si>
    <t>93.0.00.91010</t>
  </si>
  <si>
    <t>98.0.00.00000</t>
  </si>
  <si>
    <t>98.0.00.99000</t>
  </si>
  <si>
    <t>98.0.00.99110</t>
  </si>
  <si>
    <t>90.0.00.00000</t>
  </si>
  <si>
    <t>90.0.00.90010</t>
  </si>
  <si>
    <t>98.0.00.91040</t>
  </si>
  <si>
    <t>98.0.00.91080</t>
  </si>
  <si>
    <t>98.0.00.91090</t>
  </si>
  <si>
    <t>98.0.00.91110</t>
  </si>
  <si>
    <t>98.0.00.92000</t>
  </si>
  <si>
    <t>98.0.00.92010</t>
  </si>
  <si>
    <t>98.0.00.96100</t>
  </si>
  <si>
    <t>98.0.00.96110</t>
  </si>
  <si>
    <t>98.0.00.96300</t>
  </si>
  <si>
    <t>98.0.00.96320</t>
  </si>
  <si>
    <t>98.0.00.96330</t>
  </si>
  <si>
    <t>98.0.00.96340</t>
  </si>
  <si>
    <t>98.0.00.96350</t>
  </si>
  <si>
    <t>98.0.00.96360</t>
  </si>
  <si>
    <t>98.0.00.97000</t>
  </si>
  <si>
    <t>98.0.00.97010</t>
  </si>
  <si>
    <t>98.0.00.97020</t>
  </si>
  <si>
    <t>31.0.00.00000</t>
  </si>
  <si>
    <t>Подпрограмма 6 "Возмещение части затрат на содержание органов местного самоуправления поселений Ненецкого автономного округа"</t>
  </si>
  <si>
    <t>31.6.00.00000</t>
  </si>
  <si>
    <t>Иные межбюджетные трансферты в рамках подпрограммы 6 "Возмещение части затрат на содержание органов местного самоуправления поселений Ненецкого автономного округа</t>
  </si>
  <si>
    <t>31.6.00.89400</t>
  </si>
  <si>
    <t>Закупка товаров, работ и услуг для обеспечения государственных (муниципальных) нужд</t>
  </si>
  <si>
    <t>32.2.00.00000</t>
  </si>
  <si>
    <t>32.2.00.89220</t>
  </si>
  <si>
    <t>Дорожное хозяйство (дорожные фонды)</t>
  </si>
  <si>
    <t>Мероприятия  в  области  национальной   экономики</t>
  </si>
  <si>
    <t>98.0.00.93000</t>
  </si>
  <si>
    <t xml:space="preserve">Муниципальный  дорожный   фонд   </t>
  </si>
  <si>
    <t>98.0.00. 93100</t>
  </si>
  <si>
    <t>Иные бюджетные ассигнования</t>
  </si>
  <si>
    <t>32.5.00.00000</t>
  </si>
  <si>
    <t>32.5.00.89250</t>
  </si>
  <si>
    <t>32.6.00.00000</t>
  </si>
  <si>
    <t>Иные межбюджетные трансферты в рамках подпрограммы 6  "Возмещение части затрат на содержание органов местного самоуправления поселений Ненецкого автономного округа"</t>
  </si>
  <si>
    <t xml:space="preserve">31.6.00.89400 </t>
  </si>
  <si>
    <t>Муниципальные  программы</t>
  </si>
  <si>
    <t>41.0.00.00000</t>
  </si>
  <si>
    <t>41.0.00.95010</t>
  </si>
  <si>
    <t>32.6.00.89300</t>
  </si>
  <si>
    <t>Уплата  членских  взносов  в  ассоциацию  «Совет муниципальных образований НАО»</t>
  </si>
  <si>
    <t>33.0.00.89300</t>
  </si>
  <si>
    <t xml:space="preserve">Физическая культура </t>
  </si>
  <si>
    <t>Другие вопросы в области национальной экономики</t>
  </si>
  <si>
    <t>12</t>
  </si>
  <si>
    <t>Муниципальные программы</t>
  </si>
  <si>
    <t>40.0.00. 00000</t>
  </si>
  <si>
    <t>Муниципальная программа "Поддержка и развитие малого и среднего предпринимательства на территории МО "Пустозерский сельсовет" НАО на 2017-2021 годы"</t>
  </si>
  <si>
    <t>40.0.00. 93010</t>
  </si>
  <si>
    <t>Подпрограмма 4 "Энергоэффективность и развитие энергетики  муниципального района "Заполярный район"</t>
  </si>
  <si>
    <t>32.4.00.00000</t>
  </si>
  <si>
    <t>32.4.00.89250</t>
  </si>
  <si>
    <t>Другие вопросы в области жилищно-коммунального хозяйства</t>
  </si>
  <si>
    <t>Иные межбюджетные трансферты на организацию ритуальных услуг</t>
  </si>
  <si>
    <t>98.0.00.89610</t>
  </si>
  <si>
    <t>Иные   бюджетные  ассигнования</t>
  </si>
  <si>
    <t>Муниципальная программа "Развитие  административной системы местного самоуправления муниципального района "Заполярный район" на 2017-2022 годы»</t>
  </si>
  <si>
    <t>Муниципальная программа "Комплексное развитие муниципального  района  «Заполярный район»  на 2017-2022 годы»</t>
  </si>
  <si>
    <t>Подпрограмма 2 "Развитие транспортной инфраструктуры муниципального района "Заполярный район"</t>
  </si>
  <si>
    <t>Муниципальная программа "Комплексное развитие  муниципального  района  «Заполярный район»  на 2017-2022 годы»</t>
  </si>
  <si>
    <t>Подпрограмма 2 "Развитие транспортной инфраструктуры  муниципального района "Заполярный район"</t>
  </si>
  <si>
    <t xml:space="preserve">Иные межбюджетные трансферты в рамках  подпрограммы  2 «Развитие  транспортной  инфраструктуры   муниципального  района  «Заполярный район»  </t>
  </si>
  <si>
    <t xml:space="preserve">Иные межбюджетные трансферты в рамках  подпрограммы  2 «Развитие  транспортной  инфраструктуры  муниципального  района  «Заполярный район»  </t>
  </si>
  <si>
    <t>Муниципальная программа "Комплексное развитие  муниципального района "Заполярный район" на 2017-2022 годы"</t>
  </si>
  <si>
    <t>Иные межбюджетные трансферты в рамках подпрограммы 4 "Развитие социальной инфраструктуры и создание комфортных условий проживания на территории муниципального района "Заполярный район"</t>
  </si>
  <si>
    <t>Подпрограмма 5 "Развитие социальной инфраструктуры и создание комфортных условий проживания  на территории  муниципального района "Заполярный район"</t>
  </si>
  <si>
    <t>Иные межбюджетные трансферты в рамках подпрограммы 5 "Развитие социальной инфраструктуры и создание комфортных условий проживания на территории муниципального района "Заполярный район"</t>
  </si>
  <si>
    <t>Иные межбюджетные трансферты в рамках подпрограммы 6 "Развитие коммунальной инфраструктуры на территории  муниципального района "Заполярный район"</t>
  </si>
  <si>
    <t>Подпрограмма 6 "Развитие коммунальной инфраструктуры на территории муниципального района "Заполярный район"</t>
  </si>
  <si>
    <t>Подпрограмма 5 "Развитие социальной инфраструктуры и создание комфортных условий проживания на территории муниципального района "Заполярный район"</t>
  </si>
  <si>
    <t xml:space="preserve">Иные межбюджетные трансферты в рамках  подпрограммы  2 «Развитие  транспортной  инфраструктуры  муниципального района «Заполярный район»    </t>
  </si>
  <si>
    <t>Обеспечение проведения выборов и референдумов</t>
  </si>
  <si>
    <t>Муниципальная программа "Безопасность на территории муниципального района "Заполярный район" на 2019-2023 годы"</t>
  </si>
  <si>
    <t>Иные межбюджетные трансферты в рамках МП "Безопасность на территории  муниципального района "Заполярный район" на  2019-2023 годы"</t>
  </si>
  <si>
    <t>Подпрограмма 6 "Возмещение части затрат на содержание органов местного  самоуправления  поселений Ненецкого автономного округа"</t>
  </si>
  <si>
    <t xml:space="preserve">Иные межбюджетные трансферты в рамках подпрограммы 6 "Возмещение части затрат на содержание органов местного самоуправления  поселений  Ненецкого  автономного  округа" </t>
  </si>
  <si>
    <t>Субсидии местным бюджетам для обеспечения софинансирования мероприятий по организации содержания муниципального жилищного фонда</t>
  </si>
  <si>
    <t>98.0.00.79610</t>
  </si>
  <si>
    <t>Софинансирование за счет средств местного бюджета субсидии местным бюджетам для обеспечения софинансирования мероприятий по организации содержания муниципального жилищного фонда</t>
  </si>
  <si>
    <t>98.0.00.S9610</t>
  </si>
  <si>
    <t>Другие вопросы в области социальной политики</t>
  </si>
  <si>
    <t>Субсидии местным бюджетам на софинансирование расходных обязательств по содержанию на территории НАО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</si>
  <si>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98.0.00.79530</t>
  </si>
  <si>
    <t>Софинансирование за счет средств бюджетов поселений расходных обязательств по содержанию на территории Ненецкого автономного округа мест захоронения участников Великой Отечественной войны, ветеранов боевых действий, участников локальных войн и вооруженных конфликтов</t>
  </si>
  <si>
    <t>98.0.00.S9530</t>
  </si>
  <si>
    <t>90.0.00.S9530</t>
  </si>
  <si>
    <t>Муниципальная программа "Старшее поколение" (2019-2021)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</si>
</sst>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  <numFmt numFmtId="194" formatCode="#,##0.0"/>
    <numFmt numFmtId="195" formatCode="[$-FC19]d\ mmmm\ yyyy\ &quot;г.&quot;"/>
  </numFmts>
  <fonts count="60">
    <font>
      <sz val="10"/>
      <name val="Arial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Times New Roman"/>
      <family val="1"/>
    </font>
    <font>
      <b/>
      <i/>
      <sz val="11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49" fontId="0" fillId="0" borderId="2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88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2" xfId="0" applyFont="1" applyBorder="1" applyAlignment="1">
      <alignment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1" xfId="0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188" fontId="7" fillId="0" borderId="15" xfId="0" applyNumberFormat="1" applyFont="1" applyBorder="1" applyAlignment="1">
      <alignment/>
    </xf>
    <xf numFmtId="188" fontId="7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14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3" xfId="0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0" fontId="0" fillId="0" borderId="15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13" fillId="0" borderId="20" xfId="0" applyFont="1" applyBorder="1" applyAlignment="1">
      <alignment/>
    </xf>
    <xf numFmtId="0" fontId="14" fillId="0" borderId="15" xfId="0" applyFont="1" applyBorder="1" applyAlignment="1">
      <alignment vertical="justify" wrapText="1"/>
    </xf>
    <xf numFmtId="0" fontId="14" fillId="0" borderId="21" xfId="0" applyFont="1" applyBorder="1" applyAlignment="1">
      <alignment vertical="justify" wrapText="1"/>
    </xf>
    <xf numFmtId="0" fontId="1" fillId="0" borderId="19" xfId="0" applyFont="1" applyBorder="1" applyAlignment="1">
      <alignment/>
    </xf>
    <xf numFmtId="0" fontId="12" fillId="0" borderId="20" xfId="0" applyFont="1" applyBorder="1" applyAlignment="1">
      <alignment/>
    </xf>
    <xf numFmtId="0" fontId="4" fillId="0" borderId="20" xfId="0" applyFont="1" applyBorder="1" applyAlignment="1">
      <alignment/>
    </xf>
    <xf numFmtId="194" fontId="7" fillId="0" borderId="19" xfId="0" applyNumberFormat="1" applyFont="1" applyBorder="1" applyAlignment="1">
      <alignment/>
    </xf>
    <xf numFmtId="194" fontId="7" fillId="0" borderId="16" xfId="0" applyNumberFormat="1" applyFont="1" applyBorder="1" applyAlignment="1">
      <alignment/>
    </xf>
    <xf numFmtId="188" fontId="1" fillId="0" borderId="17" xfId="0" applyNumberFormat="1" applyFont="1" applyBorder="1" applyAlignment="1">
      <alignment horizontal="right"/>
    </xf>
    <xf numFmtId="188" fontId="1" fillId="0" borderId="17" xfId="0" applyNumberFormat="1" applyFont="1" applyBorder="1" applyAlignment="1">
      <alignment/>
    </xf>
    <xf numFmtId="0" fontId="7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188" fontId="7" fillId="0" borderId="15" xfId="0" applyNumberFormat="1" applyFont="1" applyBorder="1" applyAlignment="1">
      <alignment horizontal="right" vertical="center"/>
    </xf>
    <xf numFmtId="188" fontId="7" fillId="0" borderId="16" xfId="0" applyNumberFormat="1" applyFont="1" applyBorder="1" applyAlignment="1">
      <alignment horizontal="right"/>
    </xf>
    <xf numFmtId="188" fontId="7" fillId="0" borderId="15" xfId="0" applyNumberFormat="1" applyFont="1" applyBorder="1" applyAlignment="1">
      <alignment horizontal="right"/>
    </xf>
    <xf numFmtId="0" fontId="7" fillId="0" borderId="18" xfId="0" applyNumberFormat="1" applyFont="1" applyBorder="1" applyAlignment="1">
      <alignment horizontal="right"/>
    </xf>
    <xf numFmtId="0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right"/>
    </xf>
    <xf numFmtId="0" fontId="7" fillId="0" borderId="19" xfId="0" applyNumberFormat="1" applyFont="1" applyBorder="1" applyAlignment="1">
      <alignment horizontal="right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4" fillId="0" borderId="15" xfId="0" applyFont="1" applyBorder="1" applyAlignment="1">
      <alignment/>
    </xf>
    <xf numFmtId="49" fontId="1" fillId="0" borderId="16" xfId="0" applyNumberFormat="1" applyFont="1" applyBorder="1" applyAlignment="1">
      <alignment/>
    </xf>
    <xf numFmtId="194" fontId="7" fillId="0" borderId="18" xfId="0" applyNumberFormat="1" applyFont="1" applyBorder="1" applyAlignment="1">
      <alignment/>
    </xf>
    <xf numFmtId="188" fontId="7" fillId="0" borderId="19" xfId="0" applyNumberFormat="1" applyFont="1" applyBorder="1" applyAlignment="1">
      <alignment/>
    </xf>
    <xf numFmtId="0" fontId="5" fillId="0" borderId="20" xfId="0" applyFont="1" applyBorder="1" applyAlignment="1">
      <alignment vertical="top"/>
    </xf>
    <xf numFmtId="0" fontId="7" fillId="0" borderId="14" xfId="0" applyNumberFormat="1" applyFont="1" applyBorder="1" applyAlignment="1">
      <alignment/>
    </xf>
    <xf numFmtId="194" fontId="7" fillId="0" borderId="17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0" xfId="0" applyFont="1" applyBorder="1" applyAlignment="1">
      <alignment vertical="top"/>
    </xf>
    <xf numFmtId="0" fontId="17" fillId="0" borderId="10" xfId="0" applyFont="1" applyBorder="1" applyAlignment="1">
      <alignment/>
    </xf>
    <xf numFmtId="0" fontId="7" fillId="0" borderId="11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center"/>
    </xf>
    <xf numFmtId="188" fontId="1" fillId="0" borderId="16" xfId="0" applyNumberFormat="1" applyFont="1" applyBorder="1" applyAlignment="1">
      <alignment horizontal="right"/>
    </xf>
    <xf numFmtId="0" fontId="18" fillId="0" borderId="20" xfId="0" applyFont="1" applyBorder="1" applyAlignment="1">
      <alignment/>
    </xf>
    <xf numFmtId="0" fontId="8" fillId="0" borderId="0" xfId="0" applyFont="1" applyAlignment="1">
      <alignment/>
    </xf>
    <xf numFmtId="0" fontId="14" fillId="0" borderId="15" xfId="0" applyFont="1" applyBorder="1" applyAlignment="1">
      <alignment vertical="top" wrapText="1"/>
    </xf>
    <xf numFmtId="188" fontId="7" fillId="0" borderId="20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0" xfId="0" applyFont="1" applyAlignment="1">
      <alignment/>
    </xf>
    <xf numFmtId="0" fontId="14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6" xfId="0" applyFont="1" applyBorder="1" applyAlignment="1">
      <alignment/>
    </xf>
    <xf numFmtId="188" fontId="7" fillId="0" borderId="21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49" fontId="12" fillId="0" borderId="17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188" fontId="7" fillId="0" borderId="18" xfId="0" applyNumberFormat="1" applyFont="1" applyBorder="1" applyAlignment="1">
      <alignment/>
    </xf>
    <xf numFmtId="188" fontId="1" fillId="0" borderId="18" xfId="0" applyNumberFormat="1" applyFont="1" applyBorder="1" applyAlignment="1">
      <alignment/>
    </xf>
    <xf numFmtId="188" fontId="7" fillId="0" borderId="17" xfId="0" applyNumberFormat="1" applyFont="1" applyBorder="1" applyAlignment="1">
      <alignment/>
    </xf>
    <xf numFmtId="188" fontId="7" fillId="0" borderId="11" xfId="0" applyNumberFormat="1" applyFont="1" applyBorder="1" applyAlignment="1">
      <alignment/>
    </xf>
    <xf numFmtId="188" fontId="7" fillId="0" borderId="19" xfId="0" applyNumberFormat="1" applyFont="1" applyBorder="1" applyAlignment="1">
      <alignment horizontal="right"/>
    </xf>
    <xf numFmtId="188" fontId="7" fillId="0" borderId="22" xfId="0" applyNumberFormat="1" applyFont="1" applyBorder="1" applyAlignment="1">
      <alignment horizontal="right"/>
    </xf>
    <xf numFmtId="188" fontId="7" fillId="0" borderId="17" xfId="0" applyNumberFormat="1" applyFont="1" applyBorder="1" applyAlignment="1">
      <alignment horizontal="right"/>
    </xf>
    <xf numFmtId="188" fontId="7" fillId="0" borderId="11" xfId="0" applyNumberFormat="1" applyFont="1" applyBorder="1" applyAlignment="1">
      <alignment horizontal="right"/>
    </xf>
    <xf numFmtId="188" fontId="1" fillId="0" borderId="11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88" fontId="7" fillId="0" borderId="0" xfId="0" applyNumberFormat="1" applyFont="1" applyBorder="1" applyAlignment="1">
      <alignment/>
    </xf>
    <xf numFmtId="188" fontId="7" fillId="0" borderId="22" xfId="0" applyNumberFormat="1" applyFont="1" applyBorder="1" applyAlignment="1">
      <alignment/>
    </xf>
    <xf numFmtId="0" fontId="58" fillId="0" borderId="15" xfId="0" applyFont="1" applyBorder="1" applyAlignment="1">
      <alignment/>
    </xf>
    <xf numFmtId="188" fontId="7" fillId="0" borderId="18" xfId="0" applyNumberFormat="1" applyFont="1" applyBorder="1" applyAlignment="1">
      <alignment horizontal="right"/>
    </xf>
    <xf numFmtId="49" fontId="21" fillId="0" borderId="16" xfId="0" applyNumberFormat="1" applyFont="1" applyBorder="1" applyAlignment="1">
      <alignment horizontal="center"/>
    </xf>
    <xf numFmtId="0" fontId="12" fillId="0" borderId="16" xfId="0" applyFont="1" applyBorder="1" applyAlignment="1">
      <alignment horizontal="right"/>
    </xf>
    <xf numFmtId="0" fontId="12" fillId="0" borderId="0" xfId="0" applyFont="1" applyAlignment="1">
      <alignment horizontal="right"/>
    </xf>
    <xf numFmtId="49" fontId="12" fillId="0" borderId="16" xfId="0" applyNumberFormat="1" applyFont="1" applyBorder="1" applyAlignment="1">
      <alignment horizontal="right"/>
    </xf>
    <xf numFmtId="0" fontId="13" fillId="0" borderId="20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4" fillId="0" borderId="21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21" xfId="0" applyFont="1" applyBorder="1" applyAlignment="1">
      <alignment vertical="top" wrapText="1"/>
    </xf>
    <xf numFmtId="0" fontId="12" fillId="0" borderId="20" xfId="0" applyFont="1" applyBorder="1" applyAlignment="1">
      <alignment vertical="justify" wrapText="1"/>
    </xf>
    <xf numFmtId="0" fontId="0" fillId="0" borderId="15" xfId="0" applyFont="1" applyBorder="1" applyAlignment="1">
      <alignment vertical="justify" wrapText="1"/>
    </xf>
    <xf numFmtId="0" fontId="0" fillId="0" borderId="21" xfId="0" applyFont="1" applyBorder="1" applyAlignment="1">
      <alignment vertical="justify" wrapText="1"/>
    </xf>
    <xf numFmtId="0" fontId="13" fillId="0" borderId="20" xfId="0" applyFont="1" applyBorder="1" applyAlignment="1">
      <alignment vertical="justify" wrapText="1"/>
    </xf>
    <xf numFmtId="0" fontId="14" fillId="0" borderId="15" xfId="0" applyFont="1" applyBorder="1" applyAlignment="1">
      <alignment vertical="justify" wrapText="1"/>
    </xf>
    <xf numFmtId="0" fontId="14" fillId="0" borderId="21" xfId="0" applyFont="1" applyBorder="1" applyAlignment="1">
      <alignment vertical="justify" wrapText="1"/>
    </xf>
    <xf numFmtId="0" fontId="16" fillId="0" borderId="20" xfId="0" applyFont="1" applyBorder="1" applyAlignment="1">
      <alignment vertical="top" wrapText="1"/>
    </xf>
    <xf numFmtId="0" fontId="13" fillId="0" borderId="20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2" fillId="0" borderId="2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15" xfId="0" applyBorder="1" applyAlignment="1">
      <alignment vertical="justify" wrapText="1"/>
    </xf>
    <xf numFmtId="0" fontId="0" fillId="0" borderId="21" xfId="0" applyBorder="1" applyAlignment="1">
      <alignment vertical="justify" wrapText="1"/>
    </xf>
    <xf numFmtId="0" fontId="15" fillId="0" borderId="15" xfId="0" applyFont="1" applyBorder="1" applyAlignment="1">
      <alignment vertical="justify" wrapText="1"/>
    </xf>
    <xf numFmtId="0" fontId="15" fillId="0" borderId="21" xfId="0" applyFont="1" applyBorder="1" applyAlignment="1">
      <alignment vertical="justify" wrapText="1"/>
    </xf>
    <xf numFmtId="0" fontId="7" fillId="0" borderId="15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18" fillId="0" borderId="20" xfId="0" applyFont="1" applyBorder="1" applyAlignment="1">
      <alignment vertical="justify" wrapText="1"/>
    </xf>
    <xf numFmtId="0" fontId="19" fillId="0" borderId="15" xfId="0" applyFont="1" applyBorder="1" applyAlignment="1">
      <alignment vertical="justify" wrapText="1"/>
    </xf>
    <xf numFmtId="0" fontId="19" fillId="0" borderId="21" xfId="0" applyFont="1" applyBorder="1" applyAlignment="1">
      <alignment vertical="justify" wrapText="1"/>
    </xf>
    <xf numFmtId="0" fontId="0" fillId="0" borderId="15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9" fillId="0" borderId="27" xfId="0" applyFont="1" applyBorder="1" applyAlignment="1">
      <alignment vertical="justify" wrapText="1"/>
    </xf>
    <xf numFmtId="0" fontId="0" fillId="0" borderId="28" xfId="0" applyFont="1" applyBorder="1" applyAlignment="1">
      <alignment vertical="justify" wrapText="1"/>
    </xf>
    <xf numFmtId="0" fontId="0" fillId="0" borderId="29" xfId="0" applyFont="1" applyBorder="1" applyAlignment="1">
      <alignment vertical="justify" wrapText="1"/>
    </xf>
    <xf numFmtId="0" fontId="16" fillId="0" borderId="20" xfId="0" applyFont="1" applyBorder="1" applyAlignment="1">
      <alignment vertical="justify" wrapText="1"/>
    </xf>
    <xf numFmtId="0" fontId="13" fillId="0" borderId="20" xfId="0" applyFont="1" applyBorder="1" applyAlignment="1">
      <alignment horizontal="left" wrapText="1"/>
    </xf>
    <xf numFmtId="0" fontId="14" fillId="0" borderId="15" xfId="0" applyFont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13" fillId="0" borderId="20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21" xfId="0" applyFont="1" applyBorder="1" applyAlignment="1">
      <alignment horizontal="left" vertical="justify" wrapText="1"/>
    </xf>
    <xf numFmtId="0" fontId="4" fillId="0" borderId="20" xfId="0" applyFont="1" applyBorder="1" applyAlignment="1">
      <alignment vertical="justify" wrapText="1"/>
    </xf>
    <xf numFmtId="0" fontId="5" fillId="0" borderId="20" xfId="0" applyFont="1" applyBorder="1" applyAlignment="1">
      <alignment vertical="justify" wrapText="1"/>
    </xf>
    <xf numFmtId="0" fontId="20" fillId="0" borderId="15" xfId="0" applyFont="1" applyBorder="1" applyAlignment="1">
      <alignment vertical="justify" wrapText="1"/>
    </xf>
    <xf numFmtId="0" fontId="20" fillId="0" borderId="21" xfId="0" applyFont="1" applyBorder="1" applyAlignment="1">
      <alignment vertical="justify" wrapText="1"/>
    </xf>
    <xf numFmtId="0" fontId="1" fillId="0" borderId="20" xfId="0" applyFont="1" applyBorder="1" applyAlignment="1">
      <alignment vertical="justify" wrapText="1"/>
    </xf>
    <xf numFmtId="0" fontId="20" fillId="0" borderId="15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0" fillId="0" borderId="15" xfId="0" applyFont="1" applyBorder="1" applyAlignment="1">
      <alignment vertical="justify" wrapText="1"/>
    </xf>
    <xf numFmtId="0" fontId="0" fillId="0" borderId="21" xfId="0" applyFont="1" applyBorder="1" applyAlignment="1">
      <alignment vertical="justify" wrapText="1"/>
    </xf>
    <xf numFmtId="0" fontId="7" fillId="0" borderId="17" xfId="0" applyNumberFormat="1" applyFont="1" applyBorder="1" applyAlignment="1">
      <alignment vertical="justify" wrapText="1"/>
    </xf>
    <xf numFmtId="0" fontId="0" fillId="0" borderId="19" xfId="0" applyBorder="1" applyAlignment="1">
      <alignment vertical="justify" wrapText="1"/>
    </xf>
    <xf numFmtId="0" fontId="14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15" xfId="0" applyFont="1" applyBorder="1" applyAlignment="1">
      <alignment vertical="top" wrapText="1"/>
    </xf>
    <xf numFmtId="0" fontId="13" fillId="0" borderId="21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/>
    </xf>
    <xf numFmtId="0" fontId="15" fillId="0" borderId="22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5" fillId="0" borderId="23" xfId="0" applyFont="1" applyBorder="1" applyAlignment="1">
      <alignment vertical="top"/>
    </xf>
    <xf numFmtId="0" fontId="12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" fillId="0" borderId="17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7" fillId="0" borderId="17" xfId="0" applyFont="1" applyBorder="1" applyAlignment="1">
      <alignment vertical="justify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17" xfId="0" applyBorder="1" applyAlignment="1">
      <alignment horizontal="center" textRotation="255" shrinkToFit="1"/>
    </xf>
    <xf numFmtId="0" fontId="0" fillId="0" borderId="18" xfId="0" applyBorder="1" applyAlignment="1">
      <alignment horizontal="center" textRotation="255" shrinkToFit="1"/>
    </xf>
    <xf numFmtId="0" fontId="0" fillId="0" borderId="19" xfId="0" applyBorder="1" applyAlignment="1">
      <alignment horizontal="center" textRotation="255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"/>
  <sheetViews>
    <sheetView tabSelected="1" zoomScalePageLayoutView="0" workbookViewId="0" topLeftCell="A1">
      <selection activeCell="A58" sqref="A58:E59"/>
    </sheetView>
  </sheetViews>
  <sheetFormatPr defaultColWidth="9.140625" defaultRowHeight="12.75"/>
  <cols>
    <col min="5" max="5" width="9.57421875" style="0" customWidth="1"/>
    <col min="9" max="9" width="12.7109375" style="0" customWidth="1"/>
    <col min="10" max="10" width="12.00390625" style="0" customWidth="1"/>
    <col min="11" max="11" width="12.140625" style="0" customWidth="1"/>
    <col min="12" max="13" width="10.421875" style="0" bestFit="1" customWidth="1"/>
  </cols>
  <sheetData>
    <row r="1" spans="1:13" ht="12.75">
      <c r="A1" s="250" t="s">
        <v>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ht="12.75">
      <c r="A2" s="250" t="s">
        <v>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>
      <c r="A3" s="250" t="s">
        <v>2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3" ht="12.75">
      <c r="A4" s="130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>
      <c r="A5" s="251" t="s">
        <v>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</row>
    <row r="6" spans="1:13" ht="12.75">
      <c r="A6" s="251" t="s">
        <v>4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</row>
    <row r="7" spans="1:13" ht="12.75">
      <c r="A7" s="251" t="s">
        <v>2</v>
      </c>
      <c r="B7" s="251"/>
      <c r="C7" s="251"/>
      <c r="D7" s="251"/>
      <c r="E7" s="251"/>
      <c r="F7" s="251"/>
      <c r="G7" s="251"/>
      <c r="H7" s="251"/>
      <c r="I7" s="251"/>
      <c r="J7" s="251"/>
      <c r="K7" s="251"/>
      <c r="L7" s="251"/>
      <c r="M7" s="251"/>
    </row>
    <row r="8" spans="1:13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3" t="s">
        <v>5</v>
      </c>
    </row>
    <row r="9" spans="1:13" ht="12.75">
      <c r="A9" s="54"/>
      <c r="B9" s="55"/>
      <c r="C9" s="55"/>
      <c r="D9" s="55"/>
      <c r="E9" s="55"/>
      <c r="F9" s="55"/>
      <c r="G9" s="55"/>
      <c r="H9" s="55"/>
      <c r="I9" s="55"/>
      <c r="J9" s="56" t="s">
        <v>6</v>
      </c>
      <c r="K9" s="56" t="s">
        <v>7</v>
      </c>
      <c r="L9" s="252" t="s">
        <v>8</v>
      </c>
      <c r="M9" s="253"/>
    </row>
    <row r="10" spans="1:13" ht="12.75">
      <c r="A10" s="254" t="s">
        <v>9</v>
      </c>
      <c r="B10" s="255"/>
      <c r="C10" s="255"/>
      <c r="D10" s="255"/>
      <c r="E10" s="255"/>
      <c r="F10" s="50"/>
      <c r="G10" s="50"/>
      <c r="H10" s="50"/>
      <c r="I10" s="50"/>
      <c r="J10" s="57" t="s">
        <v>10</v>
      </c>
      <c r="K10" s="57" t="s">
        <v>46</v>
      </c>
      <c r="L10" s="56">
        <v>2020</v>
      </c>
      <c r="M10" s="56">
        <v>2021</v>
      </c>
    </row>
    <row r="11" spans="1:13" ht="12.75">
      <c r="A11" s="58"/>
      <c r="B11" s="49"/>
      <c r="C11" s="49"/>
      <c r="D11" s="49"/>
      <c r="E11" s="49"/>
      <c r="F11" s="49"/>
      <c r="G11" s="49"/>
      <c r="H11" s="49"/>
      <c r="I11" s="49"/>
      <c r="J11" s="57">
        <v>2018</v>
      </c>
      <c r="K11" s="57">
        <v>2019</v>
      </c>
      <c r="L11" s="57" t="s">
        <v>11</v>
      </c>
      <c r="M11" s="57" t="s">
        <v>11</v>
      </c>
    </row>
    <row r="12" spans="1:13" ht="12.75">
      <c r="A12" s="59"/>
      <c r="B12" s="60"/>
      <c r="C12" s="60"/>
      <c r="D12" s="60"/>
      <c r="E12" s="60"/>
      <c r="F12" s="60"/>
      <c r="G12" s="60"/>
      <c r="H12" s="60"/>
      <c r="I12" s="60"/>
      <c r="J12" s="61" t="s">
        <v>11</v>
      </c>
      <c r="K12" s="61" t="s">
        <v>11</v>
      </c>
      <c r="L12" s="61"/>
      <c r="M12" s="61"/>
    </row>
    <row r="13" spans="1:13" ht="12.75">
      <c r="A13" s="54" t="s">
        <v>12</v>
      </c>
      <c r="B13" s="55"/>
      <c r="C13" s="55"/>
      <c r="D13" s="55"/>
      <c r="E13" s="55"/>
      <c r="F13" s="55"/>
      <c r="G13" s="55"/>
      <c r="H13" s="55"/>
      <c r="I13" s="55"/>
      <c r="J13" s="62">
        <v>1</v>
      </c>
      <c r="K13" s="63">
        <v>2</v>
      </c>
      <c r="L13" s="62">
        <v>3</v>
      </c>
      <c r="M13" s="64">
        <v>4</v>
      </c>
    </row>
    <row r="14" spans="1:13" ht="12.75">
      <c r="A14" s="241" t="s">
        <v>13</v>
      </c>
      <c r="B14" s="242"/>
      <c r="C14" s="242"/>
      <c r="D14" s="242"/>
      <c r="E14" s="242"/>
      <c r="F14" s="242"/>
      <c r="G14" s="242"/>
      <c r="H14" s="242"/>
      <c r="I14" s="243"/>
      <c r="J14" s="51">
        <v>3965</v>
      </c>
      <c r="K14" s="65">
        <v>3942.8</v>
      </c>
      <c r="L14" s="68">
        <v>3988.6</v>
      </c>
      <c r="M14" s="66">
        <v>3988.6</v>
      </c>
    </row>
    <row r="15" spans="1:13" ht="12.75">
      <c r="A15" s="241" t="s">
        <v>14</v>
      </c>
      <c r="B15" s="242"/>
      <c r="C15" s="242"/>
      <c r="D15" s="242"/>
      <c r="E15" s="242"/>
      <c r="F15" s="242"/>
      <c r="G15" s="242"/>
      <c r="H15" s="242"/>
      <c r="I15" s="243"/>
      <c r="J15" s="67">
        <v>49050.8</v>
      </c>
      <c r="K15" s="132">
        <v>44982.2</v>
      </c>
      <c r="L15" s="48">
        <v>40386.9</v>
      </c>
      <c r="M15" s="66">
        <v>41142.7</v>
      </c>
    </row>
    <row r="16" spans="1:13" ht="12.75">
      <c r="A16" s="241" t="s">
        <v>15</v>
      </c>
      <c r="B16" s="242"/>
      <c r="C16" s="242"/>
      <c r="D16" s="242"/>
      <c r="E16" s="242"/>
      <c r="F16" s="242"/>
      <c r="G16" s="242"/>
      <c r="H16" s="242"/>
      <c r="I16" s="243"/>
      <c r="J16" s="51">
        <v>49283.1</v>
      </c>
      <c r="K16" s="48">
        <v>44982.2</v>
      </c>
      <c r="L16" s="67">
        <v>40386.9</v>
      </c>
      <c r="M16" s="68">
        <v>41142.7</v>
      </c>
    </row>
    <row r="17" spans="1:13" ht="12.75">
      <c r="A17" s="241" t="s">
        <v>16</v>
      </c>
      <c r="B17" s="242"/>
      <c r="C17" s="242"/>
      <c r="D17" s="242"/>
      <c r="E17" s="242"/>
      <c r="F17" s="242"/>
      <c r="G17" s="242"/>
      <c r="H17" s="242"/>
      <c r="I17" s="243"/>
      <c r="J17" s="67">
        <f>SUM(J15-J16)</f>
        <v>-232.29999999999563</v>
      </c>
      <c r="K17" s="132">
        <f>SUM(K15-K16)</f>
        <v>0</v>
      </c>
      <c r="L17" s="68">
        <f>L15-L16</f>
        <v>0</v>
      </c>
      <c r="M17" s="140">
        <f>SUM(M15-M16)</f>
        <v>0</v>
      </c>
    </row>
    <row r="18" spans="1:13" ht="12.75">
      <c r="A18" s="241" t="s">
        <v>17</v>
      </c>
      <c r="B18" s="242"/>
      <c r="C18" s="242"/>
      <c r="D18" s="242"/>
      <c r="E18" s="242"/>
      <c r="F18" s="242"/>
      <c r="G18" s="242"/>
      <c r="H18" s="242"/>
      <c r="I18" s="243"/>
      <c r="J18" s="48">
        <v>-232.3</v>
      </c>
      <c r="K18" s="68">
        <f>SUM(K17)</f>
        <v>0</v>
      </c>
      <c r="L18" s="67">
        <v>0</v>
      </c>
      <c r="M18" s="68">
        <v>0</v>
      </c>
    </row>
    <row r="19" spans="1:13" ht="12.75">
      <c r="A19" s="244" t="s">
        <v>18</v>
      </c>
      <c r="B19" s="245"/>
      <c r="C19" s="245"/>
      <c r="D19" s="245"/>
      <c r="E19" s="245"/>
      <c r="F19" s="245"/>
      <c r="G19" s="245"/>
      <c r="H19" s="245"/>
      <c r="I19" s="246"/>
      <c r="J19" s="157"/>
      <c r="K19" s="48"/>
      <c r="L19" s="51"/>
      <c r="M19" s="48"/>
    </row>
    <row r="20" spans="1:13" ht="12.7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</row>
    <row r="21" spans="1:13" ht="12.7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1:13" ht="12.75">
      <c r="A22" s="240" t="s">
        <v>19</v>
      </c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</row>
    <row r="23" spans="1:13" ht="12.75">
      <c r="A23" s="240" t="s">
        <v>20</v>
      </c>
      <c r="B23" s="240"/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</row>
    <row r="24" spans="1:13" ht="12.75">
      <c r="A24" s="240" t="s">
        <v>21</v>
      </c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</row>
    <row r="25" spans="1:13" ht="12.75">
      <c r="A25" s="240" t="s">
        <v>22</v>
      </c>
      <c r="B25" s="240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</row>
    <row r="26" spans="1:13" ht="12.75">
      <c r="A26" s="240" t="s">
        <v>23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</row>
    <row r="27" spans="1:13" ht="12.75">
      <c r="A27" s="240" t="s">
        <v>24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</row>
    <row r="28" spans="1:13" ht="12.75">
      <c r="A28" s="11"/>
      <c r="B28" s="11"/>
      <c r="C28" s="11"/>
      <c r="D28" s="11"/>
      <c r="E28" s="47"/>
      <c r="F28" s="47"/>
      <c r="G28" s="69"/>
      <c r="H28" s="69"/>
      <c r="I28" s="69"/>
      <c r="J28" s="69"/>
      <c r="K28" s="11"/>
      <c r="L28" s="70"/>
      <c r="M28" s="70" t="s">
        <v>25</v>
      </c>
    </row>
    <row r="29" spans="1:13" ht="12.75" customHeight="1">
      <c r="A29" s="1"/>
      <c r="B29" s="2"/>
      <c r="C29" s="2"/>
      <c r="D29" s="2"/>
      <c r="E29" s="2"/>
      <c r="F29" s="259" t="s">
        <v>26</v>
      </c>
      <c r="G29" s="259" t="s">
        <v>27</v>
      </c>
      <c r="H29" s="262" t="s">
        <v>67</v>
      </c>
      <c r="I29" s="262" t="s">
        <v>28</v>
      </c>
      <c r="J29" s="265" t="s">
        <v>29</v>
      </c>
      <c r="K29" s="13" t="s">
        <v>7</v>
      </c>
      <c r="L29" s="256" t="s">
        <v>8</v>
      </c>
      <c r="M29" s="257"/>
    </row>
    <row r="30" spans="1:13" ht="12.75">
      <c r="A30" s="254" t="s">
        <v>9</v>
      </c>
      <c r="B30" s="255"/>
      <c r="C30" s="255"/>
      <c r="D30" s="255"/>
      <c r="E30" s="258"/>
      <c r="F30" s="260"/>
      <c r="G30" s="260"/>
      <c r="H30" s="263"/>
      <c r="I30" s="263"/>
      <c r="J30" s="266"/>
      <c r="K30" s="14" t="s">
        <v>30</v>
      </c>
      <c r="L30" s="13">
        <v>2020</v>
      </c>
      <c r="M30" s="15">
        <v>2021</v>
      </c>
    </row>
    <row r="31" spans="1:13" ht="12.75">
      <c r="A31" s="3"/>
      <c r="B31" s="4"/>
      <c r="C31" s="4"/>
      <c r="D31" s="4"/>
      <c r="E31" s="4"/>
      <c r="F31" s="260"/>
      <c r="G31" s="260"/>
      <c r="H31" s="263"/>
      <c r="I31" s="263"/>
      <c r="J31" s="266"/>
      <c r="K31" s="14" t="s">
        <v>31</v>
      </c>
      <c r="L31" s="14" t="s">
        <v>11</v>
      </c>
      <c r="M31" s="16" t="s">
        <v>11</v>
      </c>
    </row>
    <row r="32" spans="1:13" ht="12.75">
      <c r="A32" s="5"/>
      <c r="B32" s="6"/>
      <c r="C32" s="6"/>
      <c r="D32" s="6"/>
      <c r="E32" s="6"/>
      <c r="F32" s="261"/>
      <c r="G32" s="261"/>
      <c r="H32" s="264"/>
      <c r="I32" s="264"/>
      <c r="J32" s="267"/>
      <c r="K32" s="17">
        <v>2019</v>
      </c>
      <c r="L32" s="17"/>
      <c r="M32" s="18"/>
    </row>
    <row r="33" spans="1:13" ht="12.75">
      <c r="A33" s="19" t="s">
        <v>105</v>
      </c>
      <c r="B33" s="7"/>
      <c r="C33" s="7"/>
      <c r="D33" s="7"/>
      <c r="E33" s="20"/>
      <c r="F33" s="21"/>
      <c r="G33" s="22"/>
      <c r="H33" s="23"/>
      <c r="I33" s="24"/>
      <c r="J33" s="23"/>
      <c r="K33" s="25">
        <f>SUM(K34+K177+K182+K99+K135+K198+K113+K97)</f>
        <v>44982.200000000004</v>
      </c>
      <c r="L33" s="25">
        <f>SUM(L34+L99+L135+L176+L182+L198+L113+L94)</f>
        <v>40386.9</v>
      </c>
      <c r="M33" s="25">
        <f>SUM(M34+M99+M135+M176+M182+M198+M94+M113)</f>
        <v>41142.700000000004</v>
      </c>
    </row>
    <row r="34" spans="1:13" ht="12.75">
      <c r="A34" s="26" t="s">
        <v>32</v>
      </c>
      <c r="B34" s="27"/>
      <c r="C34" s="27"/>
      <c r="D34" s="27"/>
      <c r="E34" s="28"/>
      <c r="F34" s="28">
        <v>630</v>
      </c>
      <c r="G34" s="29" t="s">
        <v>33</v>
      </c>
      <c r="H34" s="29" t="s">
        <v>34</v>
      </c>
      <c r="I34" s="30"/>
      <c r="J34" s="30"/>
      <c r="K34" s="146">
        <f>K36+K42+K52+K64+K74+K78</f>
        <v>16531.8</v>
      </c>
      <c r="L34" s="146">
        <f>L36+L42+L52+L64+L74+L78</f>
        <v>16878.3</v>
      </c>
      <c r="M34" s="146">
        <f>M36+M42+M52+M64+M74+M78+M69</f>
        <v>17222.9</v>
      </c>
    </row>
    <row r="35" spans="1:13" ht="12.75">
      <c r="A35" s="108" t="s">
        <v>35</v>
      </c>
      <c r="B35" s="109"/>
      <c r="C35" s="110"/>
      <c r="D35" s="110"/>
      <c r="E35" s="111"/>
      <c r="F35" s="27"/>
      <c r="G35" s="31"/>
      <c r="H35" s="31"/>
      <c r="I35" s="32"/>
      <c r="J35" s="30"/>
      <c r="K35" s="147"/>
      <c r="L35" s="148"/>
      <c r="M35" s="147"/>
    </row>
    <row r="36" spans="1:13" ht="12.75">
      <c r="A36" s="112" t="s">
        <v>66</v>
      </c>
      <c r="B36" s="113"/>
      <c r="C36" s="113"/>
      <c r="D36" s="114"/>
      <c r="E36" s="115"/>
      <c r="F36" s="33">
        <v>630</v>
      </c>
      <c r="G36" s="73" t="s">
        <v>33</v>
      </c>
      <c r="H36" s="73" t="s">
        <v>36</v>
      </c>
      <c r="I36" s="73"/>
      <c r="J36" s="37"/>
      <c r="K36" s="119">
        <f>K37</f>
        <v>2842.8</v>
      </c>
      <c r="L36" s="119">
        <f>L37</f>
        <v>2887.8</v>
      </c>
      <c r="M36" s="119">
        <f>M37</f>
        <v>2842.8</v>
      </c>
    </row>
    <row r="37" spans="1:13" ht="12" customHeight="1">
      <c r="A37" s="19" t="s">
        <v>53</v>
      </c>
      <c r="B37" s="39"/>
      <c r="C37" s="116"/>
      <c r="D37" s="39"/>
      <c r="E37" s="40"/>
      <c r="F37" s="40">
        <v>630</v>
      </c>
      <c r="G37" s="41" t="s">
        <v>33</v>
      </c>
      <c r="H37" s="41" t="s">
        <v>36</v>
      </c>
      <c r="I37" s="41" t="s">
        <v>122</v>
      </c>
      <c r="J37" s="117"/>
      <c r="K37" s="25">
        <f>SUM(K41)</f>
        <v>2842.8</v>
      </c>
      <c r="L37" s="25">
        <f>SUM(L41)</f>
        <v>2887.8</v>
      </c>
      <c r="M37" s="25">
        <f>SUM(M41)</f>
        <v>2842.8</v>
      </c>
    </row>
    <row r="38" spans="1:13" ht="13.5" customHeight="1">
      <c r="A38" s="268" t="s">
        <v>77</v>
      </c>
      <c r="B38" s="269"/>
      <c r="C38" s="269"/>
      <c r="D38" s="269"/>
      <c r="E38" s="270"/>
      <c r="F38" s="27"/>
      <c r="G38" s="31"/>
      <c r="H38" s="31"/>
      <c r="I38" s="31"/>
      <c r="J38" s="29"/>
      <c r="K38" s="147"/>
      <c r="L38" s="147"/>
      <c r="M38" s="147"/>
    </row>
    <row r="39" spans="1:13" ht="13.5" customHeight="1">
      <c r="A39" s="271"/>
      <c r="B39" s="272"/>
      <c r="C39" s="272"/>
      <c r="D39" s="272"/>
      <c r="E39" s="273"/>
      <c r="F39" s="33">
        <v>630</v>
      </c>
      <c r="G39" s="73" t="s">
        <v>33</v>
      </c>
      <c r="H39" s="73" t="s">
        <v>36</v>
      </c>
      <c r="I39" s="73" t="s">
        <v>121</v>
      </c>
      <c r="J39" s="37"/>
      <c r="K39" s="119">
        <f>SUM(K41)</f>
        <v>2842.8</v>
      </c>
      <c r="L39" s="119">
        <f>L41</f>
        <v>2887.8</v>
      </c>
      <c r="M39" s="119">
        <f>M41</f>
        <v>2842.8</v>
      </c>
    </row>
    <row r="40" spans="1:13" ht="30" customHeight="1">
      <c r="A40" s="239" t="s">
        <v>56</v>
      </c>
      <c r="B40" s="231"/>
      <c r="C40" s="231"/>
      <c r="D40" s="231"/>
      <c r="E40" s="232"/>
      <c r="F40" s="27"/>
      <c r="G40" s="31"/>
      <c r="H40" s="31"/>
      <c r="I40" s="29"/>
      <c r="J40" s="29"/>
      <c r="K40" s="147"/>
      <c r="L40" s="147"/>
      <c r="M40" s="147"/>
    </row>
    <row r="41" spans="1:13" ht="17.25" customHeight="1">
      <c r="A41" s="233"/>
      <c r="B41" s="234"/>
      <c r="C41" s="234"/>
      <c r="D41" s="234"/>
      <c r="E41" s="235"/>
      <c r="F41" s="11">
        <v>630</v>
      </c>
      <c r="G41" s="75" t="s">
        <v>33</v>
      </c>
      <c r="H41" s="75" t="s">
        <v>36</v>
      </c>
      <c r="I41" s="76" t="s">
        <v>121</v>
      </c>
      <c r="J41" s="76" t="s">
        <v>68</v>
      </c>
      <c r="K41" s="145">
        <v>2842.8</v>
      </c>
      <c r="L41" s="149">
        <v>2887.8</v>
      </c>
      <c r="M41" s="119">
        <v>2842.8</v>
      </c>
    </row>
    <row r="42" spans="1:13" ht="39" customHeight="1">
      <c r="A42" s="163" t="s">
        <v>54</v>
      </c>
      <c r="B42" s="166"/>
      <c r="C42" s="166"/>
      <c r="D42" s="166"/>
      <c r="E42" s="167"/>
      <c r="F42" s="39">
        <v>630</v>
      </c>
      <c r="G42" s="78" t="s">
        <v>33</v>
      </c>
      <c r="H42" s="78" t="s">
        <v>38</v>
      </c>
      <c r="I42" s="78"/>
      <c r="J42" s="41"/>
      <c r="K42" s="48">
        <f>K47+K44</f>
        <v>134.9</v>
      </c>
      <c r="L42" s="158">
        <f>L47+L44</f>
        <v>140.3</v>
      </c>
      <c r="M42" s="104">
        <f>M47+M44</f>
        <v>145.9</v>
      </c>
    </row>
    <row r="43" spans="1:13" ht="15.75" customHeight="1">
      <c r="A43" s="171" t="s">
        <v>78</v>
      </c>
      <c r="B43" s="181"/>
      <c r="C43" s="181"/>
      <c r="D43" s="181"/>
      <c r="E43" s="182"/>
      <c r="F43" s="27">
        <v>630</v>
      </c>
      <c r="G43" s="31" t="s">
        <v>33</v>
      </c>
      <c r="H43" s="31" t="s">
        <v>38</v>
      </c>
      <c r="I43" s="31" t="s">
        <v>123</v>
      </c>
      <c r="J43" s="29"/>
      <c r="K43" s="119">
        <f>SUM(K44)</f>
        <v>84</v>
      </c>
      <c r="L43" s="102">
        <f>SUM(L44)</f>
        <v>84</v>
      </c>
      <c r="M43" s="102">
        <f>SUM(M44)</f>
        <v>84</v>
      </c>
    </row>
    <row r="44" spans="1:13" ht="14.25" customHeight="1">
      <c r="A44" s="171" t="s">
        <v>79</v>
      </c>
      <c r="B44" s="181"/>
      <c r="C44" s="181"/>
      <c r="D44" s="181"/>
      <c r="E44" s="182"/>
      <c r="F44" s="28">
        <v>630</v>
      </c>
      <c r="G44" s="29" t="s">
        <v>33</v>
      </c>
      <c r="H44" s="29" t="s">
        <v>38</v>
      </c>
      <c r="I44" s="29" t="s">
        <v>124</v>
      </c>
      <c r="J44" s="29"/>
      <c r="K44" s="119">
        <f>SUM(K46)</f>
        <v>84</v>
      </c>
      <c r="L44" s="68">
        <f>SUM(L46)</f>
        <v>84</v>
      </c>
      <c r="M44" s="68">
        <f>SUM(M46)</f>
        <v>84</v>
      </c>
    </row>
    <row r="45" spans="1:13" ht="27" customHeight="1">
      <c r="A45" s="163" t="s">
        <v>77</v>
      </c>
      <c r="B45" s="190"/>
      <c r="C45" s="190"/>
      <c r="D45" s="190"/>
      <c r="E45" s="191"/>
      <c r="F45" s="28">
        <v>630</v>
      </c>
      <c r="G45" s="29" t="s">
        <v>33</v>
      </c>
      <c r="H45" s="29" t="s">
        <v>38</v>
      </c>
      <c r="I45" s="29" t="s">
        <v>125</v>
      </c>
      <c r="J45" s="29"/>
      <c r="K45" s="119">
        <f>SUM(K46)</f>
        <v>84</v>
      </c>
      <c r="L45" s="119">
        <f>SUM(L46)</f>
        <v>84</v>
      </c>
      <c r="M45" s="119">
        <f>SUM(M46)</f>
        <v>84</v>
      </c>
    </row>
    <row r="46" spans="1:13" ht="46.5" customHeight="1">
      <c r="A46" s="236" t="s">
        <v>56</v>
      </c>
      <c r="B46" s="237"/>
      <c r="C46" s="237"/>
      <c r="D46" s="237"/>
      <c r="E46" s="238"/>
      <c r="F46" s="28">
        <v>630</v>
      </c>
      <c r="G46" s="29" t="s">
        <v>33</v>
      </c>
      <c r="H46" s="29" t="s">
        <v>38</v>
      </c>
      <c r="I46" s="29" t="s">
        <v>125</v>
      </c>
      <c r="J46" s="29" t="s">
        <v>68</v>
      </c>
      <c r="K46" s="119">
        <v>84</v>
      </c>
      <c r="L46" s="119">
        <v>84</v>
      </c>
      <c r="M46" s="119">
        <v>84</v>
      </c>
    </row>
    <row r="47" spans="1:13" ht="16.5" customHeight="1">
      <c r="A47" s="230" t="s">
        <v>106</v>
      </c>
      <c r="B47" s="231"/>
      <c r="C47" s="231"/>
      <c r="D47" s="231"/>
      <c r="E47" s="232"/>
      <c r="F47" s="19">
        <v>630</v>
      </c>
      <c r="G47" s="78" t="s">
        <v>33</v>
      </c>
      <c r="H47" s="78" t="s">
        <v>38</v>
      </c>
      <c r="I47" s="78" t="s">
        <v>126</v>
      </c>
      <c r="J47" s="41"/>
      <c r="K47" s="48">
        <f>K49</f>
        <v>50.9</v>
      </c>
      <c r="L47" s="48">
        <f>L49</f>
        <v>56.3</v>
      </c>
      <c r="M47" s="48">
        <f>M49</f>
        <v>61.9</v>
      </c>
    </row>
    <row r="48" spans="1:13" ht="14.25" customHeight="1" hidden="1">
      <c r="A48" s="233"/>
      <c r="B48" s="234"/>
      <c r="C48" s="234"/>
      <c r="D48" s="234"/>
      <c r="E48" s="235"/>
      <c r="F48" s="34"/>
      <c r="G48" s="37"/>
      <c r="H48" s="37"/>
      <c r="I48" s="37"/>
      <c r="J48" s="37"/>
      <c r="K48" s="74"/>
      <c r="L48" s="107"/>
      <c r="M48" s="107"/>
    </row>
    <row r="49" spans="1:13" ht="12.75" customHeight="1">
      <c r="A49" s="268" t="s">
        <v>77</v>
      </c>
      <c r="B49" s="269"/>
      <c r="C49" s="269"/>
      <c r="D49" s="269"/>
      <c r="E49" s="270"/>
      <c r="F49" s="247">
        <v>630</v>
      </c>
      <c r="G49" s="220" t="s">
        <v>33</v>
      </c>
      <c r="H49" s="220" t="s">
        <v>38</v>
      </c>
      <c r="I49" s="220" t="s">
        <v>127</v>
      </c>
      <c r="J49" s="220"/>
      <c r="K49" s="249">
        <f>SUM(K50+K51)</f>
        <v>50.9</v>
      </c>
      <c r="L49" s="212">
        <f>SUM(L50+L51)</f>
        <v>56.3</v>
      </c>
      <c r="M49" s="212">
        <f>SUM(M50+M51)</f>
        <v>61.9</v>
      </c>
    </row>
    <row r="50" spans="1:13" ht="15.75" customHeight="1">
      <c r="A50" s="271"/>
      <c r="B50" s="272"/>
      <c r="C50" s="272"/>
      <c r="D50" s="272"/>
      <c r="E50" s="273"/>
      <c r="F50" s="248"/>
      <c r="G50" s="221"/>
      <c r="H50" s="221"/>
      <c r="I50" s="221"/>
      <c r="J50" s="221"/>
      <c r="K50" s="213"/>
      <c r="L50" s="213"/>
      <c r="M50" s="213"/>
    </row>
    <row r="51" spans="1:13" ht="27" customHeight="1">
      <c r="A51" s="163" t="s">
        <v>55</v>
      </c>
      <c r="B51" s="222"/>
      <c r="C51" s="222"/>
      <c r="D51" s="222"/>
      <c r="E51" s="223"/>
      <c r="F51" s="40">
        <v>630</v>
      </c>
      <c r="G51" s="41" t="s">
        <v>33</v>
      </c>
      <c r="H51" s="41" t="s">
        <v>38</v>
      </c>
      <c r="I51" s="41" t="s">
        <v>127</v>
      </c>
      <c r="J51" s="41" t="s">
        <v>69</v>
      </c>
      <c r="K51" s="74">
        <v>50.9</v>
      </c>
      <c r="L51" s="105">
        <v>56.3</v>
      </c>
      <c r="M51" s="105">
        <v>61.9</v>
      </c>
    </row>
    <row r="52" spans="1:13" ht="39" customHeight="1">
      <c r="A52" s="163" t="s">
        <v>57</v>
      </c>
      <c r="B52" s="166"/>
      <c r="C52" s="166"/>
      <c r="D52" s="166"/>
      <c r="E52" s="167"/>
      <c r="F52" s="28">
        <v>630</v>
      </c>
      <c r="G52" s="29" t="s">
        <v>33</v>
      </c>
      <c r="H52" s="29" t="s">
        <v>39</v>
      </c>
      <c r="I52" s="29"/>
      <c r="J52" s="29"/>
      <c r="K52" s="119">
        <f>SUM(K53+K57)</f>
        <v>12340</v>
      </c>
      <c r="L52" s="94">
        <f>SUM(L57+L53)</f>
        <v>12624.7</v>
      </c>
      <c r="M52" s="94">
        <f>SUM(M57+M53)</f>
        <v>12774.000000000002</v>
      </c>
    </row>
    <row r="53" spans="1:13" ht="49.5" customHeight="1">
      <c r="A53" s="163" t="s">
        <v>191</v>
      </c>
      <c r="B53" s="166"/>
      <c r="C53" s="166"/>
      <c r="D53" s="166"/>
      <c r="E53" s="167"/>
      <c r="F53" s="28">
        <v>630</v>
      </c>
      <c r="G53" s="29" t="s">
        <v>33</v>
      </c>
      <c r="H53" s="29" t="s">
        <v>39</v>
      </c>
      <c r="I53" s="134" t="s">
        <v>152</v>
      </c>
      <c r="J53" s="29"/>
      <c r="K53" s="48">
        <f>SUM(K54)</f>
        <v>1081.9</v>
      </c>
      <c r="L53" s="95">
        <f>L54</f>
        <v>1130</v>
      </c>
      <c r="M53" s="95">
        <f>M54</f>
        <v>1175.1</v>
      </c>
    </row>
    <row r="54" spans="1:13" ht="35.25" customHeight="1">
      <c r="A54" s="163" t="s">
        <v>153</v>
      </c>
      <c r="B54" s="164"/>
      <c r="C54" s="164"/>
      <c r="D54" s="164"/>
      <c r="E54" s="165"/>
      <c r="F54" s="28">
        <v>630</v>
      </c>
      <c r="G54" s="29" t="s">
        <v>33</v>
      </c>
      <c r="H54" s="29" t="s">
        <v>39</v>
      </c>
      <c r="I54" s="133" t="s">
        <v>154</v>
      </c>
      <c r="J54" s="29"/>
      <c r="K54" s="48">
        <f>SUM(K55)</f>
        <v>1081.9</v>
      </c>
      <c r="L54" s="95">
        <f>SUM(L55)</f>
        <v>1130</v>
      </c>
      <c r="M54" s="95">
        <f>SUM(M55)</f>
        <v>1175.1</v>
      </c>
    </row>
    <row r="55" spans="1:13" ht="35.25" customHeight="1">
      <c r="A55" s="171" t="s">
        <v>155</v>
      </c>
      <c r="B55" s="172"/>
      <c r="C55" s="172"/>
      <c r="D55" s="172"/>
      <c r="E55" s="173"/>
      <c r="F55" s="28">
        <v>630</v>
      </c>
      <c r="G55" s="29" t="s">
        <v>33</v>
      </c>
      <c r="H55" s="29" t="s">
        <v>39</v>
      </c>
      <c r="I55" s="134" t="s">
        <v>156</v>
      </c>
      <c r="J55" s="29"/>
      <c r="K55" s="48">
        <f>SUM(K56)</f>
        <v>1081.9</v>
      </c>
      <c r="L55" s="95">
        <f>SUM(L56)</f>
        <v>1130</v>
      </c>
      <c r="M55" s="95">
        <f>SUM(M56)</f>
        <v>1175.1</v>
      </c>
    </row>
    <row r="56" spans="1:13" ht="25.5" customHeight="1">
      <c r="A56" s="163" t="s">
        <v>157</v>
      </c>
      <c r="B56" s="164"/>
      <c r="C56" s="164"/>
      <c r="D56" s="164"/>
      <c r="E56" s="165"/>
      <c r="F56" s="28">
        <v>630</v>
      </c>
      <c r="G56" s="29" t="s">
        <v>33</v>
      </c>
      <c r="H56" s="29" t="s">
        <v>39</v>
      </c>
      <c r="I56" s="134" t="s">
        <v>156</v>
      </c>
      <c r="J56" s="29" t="s">
        <v>69</v>
      </c>
      <c r="K56" s="48">
        <v>1081.9</v>
      </c>
      <c r="L56" s="95">
        <v>1130</v>
      </c>
      <c r="M56" s="95">
        <v>1175.1</v>
      </c>
    </row>
    <row r="57" spans="1:13" ht="15" customHeight="1">
      <c r="A57" s="135" t="s">
        <v>80</v>
      </c>
      <c r="B57" s="80"/>
      <c r="C57" s="80"/>
      <c r="D57" s="39"/>
      <c r="E57" s="40"/>
      <c r="F57" s="28">
        <v>630</v>
      </c>
      <c r="G57" s="29" t="s">
        <v>33</v>
      </c>
      <c r="H57" s="29" t="s">
        <v>39</v>
      </c>
      <c r="I57" s="29" t="s">
        <v>128</v>
      </c>
      <c r="J57" s="29"/>
      <c r="K57" s="145">
        <f>SUM(K61+K62+K63)</f>
        <v>11258.1</v>
      </c>
      <c r="L57" s="118">
        <f>SUM(L59)</f>
        <v>11494.7</v>
      </c>
      <c r="M57" s="118">
        <f>SUM(M59)</f>
        <v>11598.900000000001</v>
      </c>
    </row>
    <row r="58" spans="1:13" ht="15" customHeight="1">
      <c r="A58" s="214" t="s">
        <v>77</v>
      </c>
      <c r="B58" s="215"/>
      <c r="C58" s="215"/>
      <c r="D58" s="215"/>
      <c r="E58" s="216"/>
      <c r="F58" s="38"/>
      <c r="G58" s="29"/>
      <c r="H58" s="29"/>
      <c r="I58" s="29"/>
      <c r="J58" s="29"/>
      <c r="K58" s="71"/>
      <c r="L58" s="122"/>
      <c r="M58" s="122"/>
    </row>
    <row r="59" spans="1:13" ht="15" customHeight="1">
      <c r="A59" s="217"/>
      <c r="B59" s="218"/>
      <c r="C59" s="218"/>
      <c r="D59" s="218"/>
      <c r="E59" s="219"/>
      <c r="F59" s="35">
        <v>630</v>
      </c>
      <c r="G59" s="76" t="s">
        <v>33</v>
      </c>
      <c r="H59" s="76" t="s">
        <v>39</v>
      </c>
      <c r="I59" s="76" t="s">
        <v>129</v>
      </c>
      <c r="J59" s="76"/>
      <c r="K59" s="119">
        <f>K61+K62+K63</f>
        <v>11258.1</v>
      </c>
      <c r="L59" s="94">
        <f>L61+L62+L63</f>
        <v>11494.7</v>
      </c>
      <c r="M59" s="94">
        <f>M61+M62+M63</f>
        <v>11598.900000000001</v>
      </c>
    </row>
    <row r="60" spans="1:13" ht="30" customHeight="1">
      <c r="A60" s="224" t="s">
        <v>56</v>
      </c>
      <c r="B60" s="225"/>
      <c r="C60" s="225"/>
      <c r="D60" s="225"/>
      <c r="E60" s="226"/>
      <c r="F60" s="38"/>
      <c r="G60" s="29"/>
      <c r="H60" s="29"/>
      <c r="I60" s="29"/>
      <c r="J60" s="29"/>
      <c r="K60" s="71"/>
      <c r="L60" s="71"/>
      <c r="M60" s="71"/>
    </row>
    <row r="61" spans="1:13" ht="30" customHeight="1">
      <c r="A61" s="227"/>
      <c r="B61" s="228"/>
      <c r="C61" s="228"/>
      <c r="D61" s="228"/>
      <c r="E61" s="229"/>
      <c r="F61" s="91">
        <v>630</v>
      </c>
      <c r="G61" s="37" t="s">
        <v>33</v>
      </c>
      <c r="H61" s="37" t="s">
        <v>39</v>
      </c>
      <c r="I61" s="37" t="s">
        <v>129</v>
      </c>
      <c r="J61" s="37" t="s">
        <v>68</v>
      </c>
      <c r="K61" s="74">
        <v>9353.9</v>
      </c>
      <c r="L61" s="105">
        <v>9138.4</v>
      </c>
      <c r="M61" s="107">
        <v>9503.7</v>
      </c>
    </row>
    <row r="62" spans="1:13" ht="24.75" customHeight="1">
      <c r="A62" s="171" t="s">
        <v>55</v>
      </c>
      <c r="B62" s="172"/>
      <c r="C62" s="172"/>
      <c r="D62" s="172"/>
      <c r="E62" s="173"/>
      <c r="F62" s="28">
        <v>630</v>
      </c>
      <c r="G62" s="29" t="s">
        <v>33</v>
      </c>
      <c r="H62" s="29" t="s">
        <v>39</v>
      </c>
      <c r="I62" s="29" t="s">
        <v>129</v>
      </c>
      <c r="J62" s="29" t="s">
        <v>69</v>
      </c>
      <c r="K62" s="119">
        <v>1820.7</v>
      </c>
      <c r="L62" s="105">
        <v>2269.8</v>
      </c>
      <c r="M62" s="105">
        <v>2005.2</v>
      </c>
    </row>
    <row r="63" spans="1:13" ht="13.5" customHeight="1">
      <c r="A63" s="171" t="s">
        <v>165</v>
      </c>
      <c r="B63" s="181"/>
      <c r="C63" s="181"/>
      <c r="D63" s="181"/>
      <c r="E63" s="182"/>
      <c r="F63" s="28">
        <v>630</v>
      </c>
      <c r="G63" s="29" t="s">
        <v>33</v>
      </c>
      <c r="H63" s="29" t="s">
        <v>39</v>
      </c>
      <c r="I63" s="29" t="s">
        <v>129</v>
      </c>
      <c r="J63" s="29" t="s">
        <v>73</v>
      </c>
      <c r="K63" s="119">
        <v>83.5</v>
      </c>
      <c r="L63" s="105">
        <v>86.5</v>
      </c>
      <c r="M63" s="119">
        <v>90</v>
      </c>
    </row>
    <row r="64" spans="1:13" ht="36.75" customHeight="1">
      <c r="A64" s="163" t="s">
        <v>58</v>
      </c>
      <c r="B64" s="166"/>
      <c r="C64" s="166"/>
      <c r="D64" s="166"/>
      <c r="E64" s="167"/>
      <c r="F64" s="28">
        <v>630</v>
      </c>
      <c r="G64" s="29" t="s">
        <v>33</v>
      </c>
      <c r="H64" s="29" t="s">
        <v>71</v>
      </c>
      <c r="I64" s="29"/>
      <c r="J64" s="29"/>
      <c r="K64" s="74">
        <f>SUM(K65)</f>
        <v>463.9</v>
      </c>
      <c r="L64" s="105">
        <f aca="true" t="shared" si="0" ref="L64:M67">SUM(L65)</f>
        <v>463.9</v>
      </c>
      <c r="M64" s="105">
        <f t="shared" si="0"/>
        <v>463.9</v>
      </c>
    </row>
    <row r="65" spans="1:13" ht="14.25" customHeight="1">
      <c r="A65" s="88" t="s">
        <v>81</v>
      </c>
      <c r="B65" s="89"/>
      <c r="C65" s="89"/>
      <c r="D65" s="89"/>
      <c r="E65" s="90"/>
      <c r="F65" s="28">
        <v>630</v>
      </c>
      <c r="G65" s="29" t="s">
        <v>33</v>
      </c>
      <c r="H65" s="29" t="s">
        <v>71</v>
      </c>
      <c r="I65" s="29" t="s">
        <v>130</v>
      </c>
      <c r="J65" s="29"/>
      <c r="K65" s="74">
        <f>SUM(K67)</f>
        <v>463.9</v>
      </c>
      <c r="L65" s="105">
        <f>SUM(L67)</f>
        <v>463.9</v>
      </c>
      <c r="M65" s="105">
        <f>SUM(M67)</f>
        <v>463.9</v>
      </c>
    </row>
    <row r="66" spans="1:13" ht="14.25" customHeight="1">
      <c r="A66" s="88" t="s">
        <v>82</v>
      </c>
      <c r="B66" s="89"/>
      <c r="C66" s="89"/>
      <c r="D66" s="89"/>
      <c r="E66" s="90"/>
      <c r="F66" s="28">
        <v>630</v>
      </c>
      <c r="G66" s="29" t="s">
        <v>33</v>
      </c>
      <c r="H66" s="29" t="s">
        <v>71</v>
      </c>
      <c r="I66" s="29" t="s">
        <v>131</v>
      </c>
      <c r="J66" s="29"/>
      <c r="K66" s="74">
        <f>K67</f>
        <v>463.9</v>
      </c>
      <c r="L66" s="105">
        <f>L67</f>
        <v>463.9</v>
      </c>
      <c r="M66" s="105">
        <f>M67</f>
        <v>463.9</v>
      </c>
    </row>
    <row r="67" spans="1:13" ht="64.5" customHeight="1">
      <c r="A67" s="236" t="s">
        <v>60</v>
      </c>
      <c r="B67" s="185"/>
      <c r="C67" s="185"/>
      <c r="D67" s="185"/>
      <c r="E67" s="186"/>
      <c r="F67" s="28">
        <v>630</v>
      </c>
      <c r="G67" s="29" t="s">
        <v>33</v>
      </c>
      <c r="H67" s="29" t="s">
        <v>71</v>
      </c>
      <c r="I67" s="29" t="s">
        <v>132</v>
      </c>
      <c r="J67" s="29"/>
      <c r="K67" s="74">
        <f>SUM(K68)</f>
        <v>463.9</v>
      </c>
      <c r="L67" s="105">
        <f t="shared" si="0"/>
        <v>463.9</v>
      </c>
      <c r="M67" s="105">
        <f t="shared" si="0"/>
        <v>463.9</v>
      </c>
    </row>
    <row r="68" spans="1:13" ht="15" customHeight="1">
      <c r="A68" s="92" t="s">
        <v>59</v>
      </c>
      <c r="B68" s="89"/>
      <c r="C68" s="89"/>
      <c r="D68" s="89"/>
      <c r="E68" s="90"/>
      <c r="F68" s="28">
        <v>630</v>
      </c>
      <c r="G68" s="29" t="s">
        <v>33</v>
      </c>
      <c r="H68" s="29" t="s">
        <v>71</v>
      </c>
      <c r="I68" s="29" t="s">
        <v>132</v>
      </c>
      <c r="J68" s="29" t="s">
        <v>37</v>
      </c>
      <c r="K68" s="74">
        <v>463.9</v>
      </c>
      <c r="L68" s="105">
        <v>463.9</v>
      </c>
      <c r="M68" s="105">
        <v>463.9</v>
      </c>
    </row>
    <row r="69" spans="1:13" ht="15" customHeight="1">
      <c r="A69" s="92" t="s">
        <v>206</v>
      </c>
      <c r="B69" s="89"/>
      <c r="C69" s="89"/>
      <c r="D69" s="89"/>
      <c r="E69" s="90"/>
      <c r="F69" s="28">
        <v>630</v>
      </c>
      <c r="G69" s="29" t="s">
        <v>33</v>
      </c>
      <c r="H69" s="29" t="s">
        <v>45</v>
      </c>
      <c r="I69" s="29"/>
      <c r="J69" s="29"/>
      <c r="K69" s="119">
        <v>0</v>
      </c>
      <c r="L69" s="119">
        <v>0</v>
      </c>
      <c r="M69" s="119">
        <v>222</v>
      </c>
    </row>
    <row r="70" spans="1:13" ht="49.5" customHeight="1">
      <c r="A70" s="163" t="s">
        <v>191</v>
      </c>
      <c r="B70" s="166"/>
      <c r="C70" s="166"/>
      <c r="D70" s="166"/>
      <c r="E70" s="167"/>
      <c r="F70" s="28">
        <v>630</v>
      </c>
      <c r="G70" s="29" t="s">
        <v>33</v>
      </c>
      <c r="H70" s="29" t="s">
        <v>39</v>
      </c>
      <c r="I70" s="134" t="s">
        <v>152</v>
      </c>
      <c r="J70" s="29"/>
      <c r="K70" s="119">
        <v>0</v>
      </c>
      <c r="L70" s="119">
        <v>0</v>
      </c>
      <c r="M70" s="119">
        <v>222</v>
      </c>
    </row>
    <row r="71" spans="1:13" ht="38.25" customHeight="1">
      <c r="A71" s="163" t="s">
        <v>153</v>
      </c>
      <c r="B71" s="164"/>
      <c r="C71" s="164"/>
      <c r="D71" s="164"/>
      <c r="E71" s="165"/>
      <c r="F71" s="28">
        <v>630</v>
      </c>
      <c r="G71" s="29" t="s">
        <v>33</v>
      </c>
      <c r="H71" s="29" t="s">
        <v>39</v>
      </c>
      <c r="I71" s="133" t="s">
        <v>154</v>
      </c>
      <c r="J71" s="29"/>
      <c r="K71" s="119">
        <v>0</v>
      </c>
      <c r="L71" s="119">
        <v>0</v>
      </c>
      <c r="M71" s="119">
        <v>222</v>
      </c>
    </row>
    <row r="72" spans="1:13" ht="50.25" customHeight="1">
      <c r="A72" s="175" t="s">
        <v>155</v>
      </c>
      <c r="B72" s="176"/>
      <c r="C72" s="176"/>
      <c r="D72" s="176"/>
      <c r="E72" s="177"/>
      <c r="F72" s="28">
        <v>630</v>
      </c>
      <c r="G72" s="29" t="s">
        <v>33</v>
      </c>
      <c r="H72" s="29" t="s">
        <v>39</v>
      </c>
      <c r="I72" s="134" t="s">
        <v>156</v>
      </c>
      <c r="J72" s="29"/>
      <c r="K72" s="119">
        <v>0</v>
      </c>
      <c r="L72" s="119">
        <v>0</v>
      </c>
      <c r="M72" s="119">
        <v>222</v>
      </c>
    </row>
    <row r="73" spans="1:13" ht="15" customHeight="1">
      <c r="A73" s="171" t="s">
        <v>165</v>
      </c>
      <c r="B73" s="169"/>
      <c r="C73" s="169"/>
      <c r="D73" s="169"/>
      <c r="E73" s="170"/>
      <c r="F73" s="28">
        <v>630</v>
      </c>
      <c r="G73" s="29" t="s">
        <v>33</v>
      </c>
      <c r="H73" s="29" t="s">
        <v>39</v>
      </c>
      <c r="I73" s="134" t="s">
        <v>156</v>
      </c>
      <c r="J73" s="29" t="s">
        <v>73</v>
      </c>
      <c r="K73" s="68">
        <v>0</v>
      </c>
      <c r="L73" s="68">
        <v>0</v>
      </c>
      <c r="M73" s="95">
        <v>222</v>
      </c>
    </row>
    <row r="74" spans="1:13" ht="15" customHeight="1">
      <c r="A74" s="187" t="s">
        <v>72</v>
      </c>
      <c r="B74" s="188"/>
      <c r="C74" s="188"/>
      <c r="D74" s="188"/>
      <c r="E74" s="189"/>
      <c r="F74" s="28">
        <v>630</v>
      </c>
      <c r="G74" s="29" t="s">
        <v>33</v>
      </c>
      <c r="H74" s="29" t="s">
        <v>47</v>
      </c>
      <c r="I74" s="29"/>
      <c r="J74" s="29"/>
      <c r="K74" s="119">
        <f aca="true" t="shared" si="1" ref="K74:M75">SUM(K75)</f>
        <v>100</v>
      </c>
      <c r="L74" s="119">
        <f t="shared" si="1"/>
        <v>100</v>
      </c>
      <c r="M74" s="119">
        <f t="shared" si="1"/>
        <v>100</v>
      </c>
    </row>
    <row r="75" spans="1:13" ht="15" customHeight="1">
      <c r="A75" s="171" t="s">
        <v>61</v>
      </c>
      <c r="B75" s="181"/>
      <c r="C75" s="181"/>
      <c r="D75" s="181"/>
      <c r="E75" s="182"/>
      <c r="F75" s="28">
        <v>630</v>
      </c>
      <c r="G75" s="29" t="s">
        <v>33</v>
      </c>
      <c r="H75" s="29" t="s">
        <v>47</v>
      </c>
      <c r="I75" s="29" t="s">
        <v>133</v>
      </c>
      <c r="J75" s="29"/>
      <c r="K75" s="119">
        <f t="shared" si="1"/>
        <v>100</v>
      </c>
      <c r="L75" s="119">
        <f t="shared" si="1"/>
        <v>100</v>
      </c>
      <c r="M75" s="119">
        <f t="shared" si="1"/>
        <v>100</v>
      </c>
    </row>
    <row r="76" spans="1:13" ht="15" customHeight="1">
      <c r="A76" s="171" t="s">
        <v>83</v>
      </c>
      <c r="B76" s="181"/>
      <c r="C76" s="181"/>
      <c r="D76" s="181"/>
      <c r="E76" s="182"/>
      <c r="F76" s="28">
        <v>630</v>
      </c>
      <c r="G76" s="29" t="s">
        <v>33</v>
      </c>
      <c r="H76" s="29" t="s">
        <v>47</v>
      </c>
      <c r="I76" s="29" t="s">
        <v>134</v>
      </c>
      <c r="J76" s="29"/>
      <c r="K76" s="119">
        <f>K77</f>
        <v>100</v>
      </c>
      <c r="L76" s="119">
        <f>L77</f>
        <v>100</v>
      </c>
      <c r="M76" s="119">
        <f>M77</f>
        <v>100</v>
      </c>
    </row>
    <row r="77" spans="1:13" ht="15" customHeight="1">
      <c r="A77" s="171" t="s">
        <v>84</v>
      </c>
      <c r="B77" s="181"/>
      <c r="C77" s="181"/>
      <c r="D77" s="181"/>
      <c r="E77" s="182"/>
      <c r="F77" s="28">
        <v>630</v>
      </c>
      <c r="G77" s="29" t="s">
        <v>33</v>
      </c>
      <c r="H77" s="29" t="s">
        <v>47</v>
      </c>
      <c r="I77" s="29" t="s">
        <v>134</v>
      </c>
      <c r="J77" s="29" t="s">
        <v>73</v>
      </c>
      <c r="K77" s="119">
        <v>100</v>
      </c>
      <c r="L77" s="119">
        <v>100</v>
      </c>
      <c r="M77" s="119">
        <v>100</v>
      </c>
    </row>
    <row r="78" spans="1:13" ht="15" customHeight="1">
      <c r="A78" s="187" t="s">
        <v>48</v>
      </c>
      <c r="B78" s="188"/>
      <c r="C78" s="188"/>
      <c r="D78" s="188"/>
      <c r="E78" s="189"/>
      <c r="F78" s="28">
        <v>630</v>
      </c>
      <c r="G78" s="29" t="s">
        <v>33</v>
      </c>
      <c r="H78" s="29" t="s">
        <v>49</v>
      </c>
      <c r="I78" s="41"/>
      <c r="J78" s="29"/>
      <c r="K78" s="74">
        <f>K85+K83+K79</f>
        <v>650.2</v>
      </c>
      <c r="L78" s="94">
        <f>L85+L83+L79</f>
        <v>661.6</v>
      </c>
      <c r="M78" s="94">
        <f>M85+M83+M79</f>
        <v>674.3</v>
      </c>
    </row>
    <row r="79" spans="1:13" ht="35.25" customHeight="1">
      <c r="A79" s="163" t="s">
        <v>192</v>
      </c>
      <c r="B79" s="164"/>
      <c r="C79" s="164"/>
      <c r="D79" s="164"/>
      <c r="E79" s="165"/>
      <c r="F79" s="28">
        <v>630</v>
      </c>
      <c r="G79" s="29" t="s">
        <v>33</v>
      </c>
      <c r="H79" s="29" t="s">
        <v>49</v>
      </c>
      <c r="I79" s="133" t="s">
        <v>117</v>
      </c>
      <c r="J79" s="29"/>
      <c r="K79" s="74">
        <f aca="true" t="shared" si="2" ref="K79:M81">SUM(K80)</f>
        <v>76</v>
      </c>
      <c r="L79" s="94">
        <f t="shared" si="2"/>
        <v>78.7</v>
      </c>
      <c r="M79" s="94">
        <f t="shared" si="2"/>
        <v>81.8</v>
      </c>
    </row>
    <row r="80" spans="1:13" ht="36.75" customHeight="1">
      <c r="A80" s="163" t="s">
        <v>193</v>
      </c>
      <c r="B80" s="164"/>
      <c r="C80" s="164"/>
      <c r="D80" s="164"/>
      <c r="E80" s="165"/>
      <c r="F80" s="28">
        <v>630</v>
      </c>
      <c r="G80" s="29" t="s">
        <v>33</v>
      </c>
      <c r="H80" s="29" t="s">
        <v>49</v>
      </c>
      <c r="I80" s="134" t="s">
        <v>158</v>
      </c>
      <c r="J80" s="29"/>
      <c r="K80" s="74">
        <f t="shared" si="2"/>
        <v>76</v>
      </c>
      <c r="L80" s="94">
        <f t="shared" si="2"/>
        <v>78.7</v>
      </c>
      <c r="M80" s="94">
        <f t="shared" si="2"/>
        <v>81.8</v>
      </c>
    </row>
    <row r="81" spans="1:13" ht="49.5" customHeight="1">
      <c r="A81" s="163" t="s">
        <v>205</v>
      </c>
      <c r="B81" s="164"/>
      <c r="C81" s="164"/>
      <c r="D81" s="164"/>
      <c r="E81" s="165"/>
      <c r="F81" s="28">
        <v>630</v>
      </c>
      <c r="G81" s="29" t="s">
        <v>33</v>
      </c>
      <c r="H81" s="29" t="s">
        <v>49</v>
      </c>
      <c r="I81" s="134" t="s">
        <v>159</v>
      </c>
      <c r="J81" s="29"/>
      <c r="K81" s="74">
        <f t="shared" si="2"/>
        <v>76</v>
      </c>
      <c r="L81" s="94">
        <f t="shared" si="2"/>
        <v>78.7</v>
      </c>
      <c r="M81" s="94">
        <f t="shared" si="2"/>
        <v>81.8</v>
      </c>
    </row>
    <row r="82" spans="1:13" ht="26.25" customHeight="1">
      <c r="A82" s="163" t="s">
        <v>157</v>
      </c>
      <c r="B82" s="164"/>
      <c r="C82" s="164"/>
      <c r="D82" s="164"/>
      <c r="E82" s="165"/>
      <c r="F82" s="28">
        <v>630</v>
      </c>
      <c r="G82" s="29" t="s">
        <v>33</v>
      </c>
      <c r="H82" s="29" t="s">
        <v>49</v>
      </c>
      <c r="I82" s="133" t="s">
        <v>159</v>
      </c>
      <c r="J82" s="29" t="s">
        <v>69</v>
      </c>
      <c r="K82" s="74">
        <v>76</v>
      </c>
      <c r="L82" s="94">
        <v>78.7</v>
      </c>
      <c r="M82" s="94">
        <v>81.8</v>
      </c>
    </row>
    <row r="83" spans="1:13" ht="40.5" customHeight="1">
      <c r="A83" s="163" t="s">
        <v>108</v>
      </c>
      <c r="B83" s="166"/>
      <c r="C83" s="166"/>
      <c r="D83" s="166"/>
      <c r="E83" s="167"/>
      <c r="F83" s="28">
        <v>630</v>
      </c>
      <c r="G83" s="29" t="s">
        <v>33</v>
      </c>
      <c r="H83" s="29" t="s">
        <v>49</v>
      </c>
      <c r="I83" s="29" t="s">
        <v>107</v>
      </c>
      <c r="J83" s="29"/>
      <c r="K83" s="74">
        <f>SUM(K84)</f>
        <v>24.5</v>
      </c>
      <c r="L83" s="94">
        <f>SUM(L84)</f>
        <v>24.7</v>
      </c>
      <c r="M83" s="94">
        <f>SUM(M84)</f>
        <v>24.8</v>
      </c>
    </row>
    <row r="84" spans="1:13" ht="26.25" customHeight="1">
      <c r="A84" s="163" t="s">
        <v>55</v>
      </c>
      <c r="B84" s="164"/>
      <c r="C84" s="164"/>
      <c r="D84" s="164"/>
      <c r="E84" s="165"/>
      <c r="F84" s="28">
        <v>630</v>
      </c>
      <c r="G84" s="29" t="s">
        <v>33</v>
      </c>
      <c r="H84" s="29" t="s">
        <v>49</v>
      </c>
      <c r="I84" s="29" t="s">
        <v>107</v>
      </c>
      <c r="J84" s="29" t="s">
        <v>69</v>
      </c>
      <c r="K84" s="74">
        <v>24.5</v>
      </c>
      <c r="L84" s="94">
        <v>24.7</v>
      </c>
      <c r="M84" s="94">
        <v>24.8</v>
      </c>
    </row>
    <row r="85" spans="1:13" ht="12.75">
      <c r="A85" s="171" t="s">
        <v>85</v>
      </c>
      <c r="B85" s="181"/>
      <c r="C85" s="181"/>
      <c r="D85" s="181"/>
      <c r="E85" s="182"/>
      <c r="F85" s="28">
        <v>630</v>
      </c>
      <c r="G85" s="29" t="s">
        <v>33</v>
      </c>
      <c r="H85" s="29" t="s">
        <v>49</v>
      </c>
      <c r="I85" s="29" t="s">
        <v>130</v>
      </c>
      <c r="J85" s="29"/>
      <c r="K85" s="119">
        <f>K86+K88+K90+K92</f>
        <v>549.7</v>
      </c>
      <c r="L85" s="119">
        <f>L86+L88+L90+L92</f>
        <v>558.1999999999999</v>
      </c>
      <c r="M85" s="119">
        <f>M86+M88+M90+M92</f>
        <v>567.7</v>
      </c>
    </row>
    <row r="86" spans="1:13" ht="24" customHeight="1">
      <c r="A86" s="174" t="s">
        <v>175</v>
      </c>
      <c r="B86" s="164"/>
      <c r="C86" s="164"/>
      <c r="D86" s="164"/>
      <c r="E86" s="165"/>
      <c r="F86" s="28">
        <v>630</v>
      </c>
      <c r="G86" s="29" t="s">
        <v>33</v>
      </c>
      <c r="H86" s="29" t="s">
        <v>49</v>
      </c>
      <c r="I86" s="29" t="s">
        <v>135</v>
      </c>
      <c r="J86" s="29"/>
      <c r="K86" s="119">
        <f>K87</f>
        <v>320</v>
      </c>
      <c r="L86" s="119">
        <f>L87</f>
        <v>320</v>
      </c>
      <c r="M86" s="119">
        <f>M87</f>
        <v>320</v>
      </c>
    </row>
    <row r="87" spans="1:13" ht="15" customHeight="1">
      <c r="A87" s="171" t="s">
        <v>74</v>
      </c>
      <c r="B87" s="181"/>
      <c r="C87" s="181"/>
      <c r="D87" s="181"/>
      <c r="E87" s="182"/>
      <c r="F87" s="28">
        <v>630</v>
      </c>
      <c r="G87" s="29" t="s">
        <v>33</v>
      </c>
      <c r="H87" s="29" t="s">
        <v>49</v>
      </c>
      <c r="I87" s="29" t="s">
        <v>135</v>
      </c>
      <c r="J87" s="29" t="s">
        <v>73</v>
      </c>
      <c r="K87" s="119">
        <v>320</v>
      </c>
      <c r="L87" s="119">
        <v>320</v>
      </c>
      <c r="M87" s="119">
        <v>320</v>
      </c>
    </row>
    <row r="88" spans="1:13" ht="24.75" customHeight="1">
      <c r="A88" s="174" t="s">
        <v>63</v>
      </c>
      <c r="B88" s="164"/>
      <c r="C88" s="164"/>
      <c r="D88" s="164"/>
      <c r="E88" s="165"/>
      <c r="F88" s="28">
        <v>630</v>
      </c>
      <c r="G88" s="29" t="s">
        <v>33</v>
      </c>
      <c r="H88" s="29" t="s">
        <v>49</v>
      </c>
      <c r="I88" s="29" t="s">
        <v>136</v>
      </c>
      <c r="J88" s="29"/>
      <c r="K88" s="119">
        <f>SUM(K89)</f>
        <v>25</v>
      </c>
      <c r="L88" s="106">
        <f>SUM(L89)</f>
        <v>25.9</v>
      </c>
      <c r="M88" s="107">
        <f>SUM(M89)</f>
        <v>26.9</v>
      </c>
    </row>
    <row r="89" spans="1:13" ht="24.75" customHeight="1">
      <c r="A89" s="171" t="s">
        <v>55</v>
      </c>
      <c r="B89" s="172"/>
      <c r="C89" s="172"/>
      <c r="D89" s="172"/>
      <c r="E89" s="173"/>
      <c r="F89" s="28">
        <v>630</v>
      </c>
      <c r="G89" s="29" t="s">
        <v>33</v>
      </c>
      <c r="H89" s="29" t="s">
        <v>49</v>
      </c>
      <c r="I89" s="29" t="s">
        <v>136</v>
      </c>
      <c r="J89" s="29" t="s">
        <v>69</v>
      </c>
      <c r="K89" s="119">
        <v>25</v>
      </c>
      <c r="L89" s="106">
        <v>25.9</v>
      </c>
      <c r="M89" s="107">
        <v>26.9</v>
      </c>
    </row>
    <row r="90" spans="1:13" ht="34.5" customHeight="1">
      <c r="A90" s="174" t="s">
        <v>62</v>
      </c>
      <c r="B90" s="164"/>
      <c r="C90" s="164"/>
      <c r="D90" s="164"/>
      <c r="E90" s="165"/>
      <c r="F90" s="28">
        <v>630</v>
      </c>
      <c r="G90" s="29" t="s">
        <v>33</v>
      </c>
      <c r="H90" s="29" t="s">
        <v>49</v>
      </c>
      <c r="I90" s="29" t="s">
        <v>137</v>
      </c>
      <c r="J90" s="29"/>
      <c r="K90" s="119">
        <f>SUM(K91)</f>
        <v>150</v>
      </c>
      <c r="L90" s="119">
        <f>SUM(L91)</f>
        <v>155.4</v>
      </c>
      <c r="M90" s="119">
        <f>SUM(M91)</f>
        <v>161.6</v>
      </c>
    </row>
    <row r="91" spans="1:13" ht="24.75" customHeight="1">
      <c r="A91" s="171" t="s">
        <v>55</v>
      </c>
      <c r="B91" s="172"/>
      <c r="C91" s="172"/>
      <c r="D91" s="172"/>
      <c r="E91" s="173"/>
      <c r="F91" s="28">
        <v>630</v>
      </c>
      <c r="G91" s="29" t="s">
        <v>33</v>
      </c>
      <c r="H91" s="29" t="s">
        <v>49</v>
      </c>
      <c r="I91" s="29" t="s">
        <v>137</v>
      </c>
      <c r="J91" s="29" t="s">
        <v>69</v>
      </c>
      <c r="K91" s="119">
        <v>150</v>
      </c>
      <c r="L91" s="119">
        <v>155.4</v>
      </c>
      <c r="M91" s="119">
        <v>161.6</v>
      </c>
    </row>
    <row r="92" spans="1:13" ht="47.25" customHeight="1">
      <c r="A92" s="174" t="s">
        <v>86</v>
      </c>
      <c r="B92" s="164"/>
      <c r="C92" s="164"/>
      <c r="D92" s="164"/>
      <c r="E92" s="165"/>
      <c r="F92" s="28">
        <v>630</v>
      </c>
      <c r="G92" s="29" t="s">
        <v>33</v>
      </c>
      <c r="H92" s="29" t="s">
        <v>49</v>
      </c>
      <c r="I92" s="29" t="s">
        <v>138</v>
      </c>
      <c r="J92" s="29"/>
      <c r="K92" s="119">
        <f>SUM(K93)</f>
        <v>54.7</v>
      </c>
      <c r="L92" s="119">
        <f>SUM(L93)</f>
        <v>56.9</v>
      </c>
      <c r="M92" s="105">
        <f>SUM(M93)</f>
        <v>59.2</v>
      </c>
    </row>
    <row r="93" spans="1:13" ht="25.5" customHeight="1">
      <c r="A93" s="171" t="s">
        <v>55</v>
      </c>
      <c r="B93" s="172"/>
      <c r="C93" s="172"/>
      <c r="D93" s="172"/>
      <c r="E93" s="173"/>
      <c r="F93" s="28">
        <v>630</v>
      </c>
      <c r="G93" s="29" t="s">
        <v>33</v>
      </c>
      <c r="H93" s="29" t="s">
        <v>49</v>
      </c>
      <c r="I93" s="29" t="s">
        <v>138</v>
      </c>
      <c r="J93" s="29" t="s">
        <v>69</v>
      </c>
      <c r="K93" s="119">
        <v>54.7</v>
      </c>
      <c r="L93" s="119">
        <v>56.9</v>
      </c>
      <c r="M93" s="105">
        <v>59.2</v>
      </c>
    </row>
    <row r="94" spans="1:13" ht="15" customHeight="1">
      <c r="A94" s="129" t="s">
        <v>115</v>
      </c>
      <c r="B94" s="89"/>
      <c r="C94" s="89"/>
      <c r="D94" s="89"/>
      <c r="E94" s="90"/>
      <c r="F94" s="28">
        <v>630</v>
      </c>
      <c r="G94" s="29" t="s">
        <v>36</v>
      </c>
      <c r="H94" s="29" t="s">
        <v>34</v>
      </c>
      <c r="I94" s="29"/>
      <c r="J94" s="29"/>
      <c r="K94" s="74">
        <f aca="true" t="shared" si="3" ref="K94:M97">SUM(K95)</f>
        <v>150.9</v>
      </c>
      <c r="L94" s="121">
        <f t="shared" si="3"/>
        <v>150.9</v>
      </c>
      <c r="M94" s="105">
        <f t="shared" si="3"/>
        <v>150.9</v>
      </c>
    </row>
    <row r="95" spans="1:13" ht="15" customHeight="1">
      <c r="A95" s="92" t="s">
        <v>116</v>
      </c>
      <c r="B95" s="89"/>
      <c r="C95" s="89"/>
      <c r="D95" s="89"/>
      <c r="E95" s="90"/>
      <c r="F95" s="28">
        <v>630</v>
      </c>
      <c r="G95" s="29" t="s">
        <v>36</v>
      </c>
      <c r="H95" s="29" t="s">
        <v>38</v>
      </c>
      <c r="I95" s="29"/>
      <c r="J95" s="29"/>
      <c r="K95" s="74">
        <f t="shared" si="3"/>
        <v>150.9</v>
      </c>
      <c r="L95" s="121">
        <f t="shared" si="3"/>
        <v>150.9</v>
      </c>
      <c r="M95" s="105">
        <f t="shared" si="3"/>
        <v>150.9</v>
      </c>
    </row>
    <row r="96" spans="1:13" ht="15" customHeight="1">
      <c r="A96" s="92" t="s">
        <v>119</v>
      </c>
      <c r="B96" s="89"/>
      <c r="C96" s="89"/>
      <c r="D96" s="89"/>
      <c r="E96" s="90"/>
      <c r="F96" s="28">
        <v>630</v>
      </c>
      <c r="G96" s="29" t="s">
        <v>36</v>
      </c>
      <c r="H96" s="29" t="s">
        <v>38</v>
      </c>
      <c r="I96" s="29" t="s">
        <v>120</v>
      </c>
      <c r="J96" s="29"/>
      <c r="K96" s="74">
        <f t="shared" si="3"/>
        <v>150.9</v>
      </c>
      <c r="L96" s="121">
        <f t="shared" si="3"/>
        <v>150.9</v>
      </c>
      <c r="M96" s="105">
        <f t="shared" si="3"/>
        <v>150.9</v>
      </c>
    </row>
    <row r="97" spans="1:13" ht="27" customHeight="1">
      <c r="A97" s="178" t="s">
        <v>110</v>
      </c>
      <c r="B97" s="179"/>
      <c r="C97" s="179"/>
      <c r="D97" s="179"/>
      <c r="E97" s="180"/>
      <c r="F97" s="28">
        <v>630</v>
      </c>
      <c r="G97" s="29" t="s">
        <v>36</v>
      </c>
      <c r="H97" s="29" t="s">
        <v>38</v>
      </c>
      <c r="I97" s="29" t="s">
        <v>109</v>
      </c>
      <c r="J97" s="29"/>
      <c r="K97" s="74">
        <f t="shared" si="3"/>
        <v>150.9</v>
      </c>
      <c r="L97" s="121">
        <f>SUM(L98)</f>
        <v>150.9</v>
      </c>
      <c r="M97" s="105">
        <f t="shared" si="3"/>
        <v>150.9</v>
      </c>
    </row>
    <row r="98" spans="1:13" ht="26.25" customHeight="1">
      <c r="A98" s="163" t="s">
        <v>55</v>
      </c>
      <c r="B98" s="164"/>
      <c r="C98" s="164"/>
      <c r="D98" s="164"/>
      <c r="E98" s="165"/>
      <c r="F98" s="28">
        <v>630</v>
      </c>
      <c r="G98" s="29" t="s">
        <v>36</v>
      </c>
      <c r="H98" s="29" t="s">
        <v>38</v>
      </c>
      <c r="I98" s="29" t="s">
        <v>109</v>
      </c>
      <c r="J98" s="29" t="s">
        <v>69</v>
      </c>
      <c r="K98" s="74">
        <v>150.9</v>
      </c>
      <c r="L98" s="121">
        <v>150.9</v>
      </c>
      <c r="M98" s="105">
        <v>150.9</v>
      </c>
    </row>
    <row r="99" spans="1:13" ht="24.75" customHeight="1">
      <c r="A99" s="163" t="s">
        <v>103</v>
      </c>
      <c r="B99" s="164"/>
      <c r="C99" s="164"/>
      <c r="D99" s="164"/>
      <c r="E99" s="165"/>
      <c r="F99" s="28">
        <v>630</v>
      </c>
      <c r="G99" s="29" t="s">
        <v>38</v>
      </c>
      <c r="H99" s="29" t="s">
        <v>34</v>
      </c>
      <c r="I99" s="29"/>
      <c r="J99" s="29"/>
      <c r="K99" s="48">
        <f>SUM(K108+K100)</f>
        <v>1906.4</v>
      </c>
      <c r="L99" s="67">
        <f>SUM(L108+L100)</f>
        <v>2216.6</v>
      </c>
      <c r="M99" s="95">
        <f>SUM(M108+M100)</f>
        <v>2300.4</v>
      </c>
    </row>
    <row r="100" spans="1:13" ht="39" customHeight="1">
      <c r="A100" s="163" t="s">
        <v>92</v>
      </c>
      <c r="B100" s="166"/>
      <c r="C100" s="166"/>
      <c r="D100" s="166"/>
      <c r="E100" s="167"/>
      <c r="F100" s="28">
        <v>630</v>
      </c>
      <c r="G100" s="29" t="s">
        <v>38</v>
      </c>
      <c r="H100" s="29" t="s">
        <v>91</v>
      </c>
      <c r="I100" s="29"/>
      <c r="J100" s="29"/>
      <c r="K100" s="147">
        <f>SUM(K101+K104)</f>
        <v>1438.7</v>
      </c>
      <c r="L100" s="148">
        <f>SUM(L101+L104)</f>
        <v>1732.1</v>
      </c>
      <c r="M100" s="147">
        <f>SUM(M101+M104)</f>
        <v>1796.5</v>
      </c>
    </row>
    <row r="101" spans="1:13" ht="36" customHeight="1">
      <c r="A101" s="163" t="s">
        <v>207</v>
      </c>
      <c r="B101" s="190"/>
      <c r="C101" s="190"/>
      <c r="D101" s="190"/>
      <c r="E101" s="191"/>
      <c r="F101" s="28">
        <v>630</v>
      </c>
      <c r="G101" s="29" t="s">
        <v>38</v>
      </c>
      <c r="H101" s="29" t="s">
        <v>91</v>
      </c>
      <c r="I101" s="143" t="s">
        <v>118</v>
      </c>
      <c r="J101" s="29"/>
      <c r="K101" s="147">
        <f>SUM(K103)</f>
        <v>1331.5</v>
      </c>
      <c r="L101" s="150">
        <f>SUM(L103)</f>
        <v>1618.6</v>
      </c>
      <c r="M101" s="151">
        <f>SUM(M103)</f>
        <v>1678.5</v>
      </c>
    </row>
    <row r="102" spans="1:13" ht="38.25" customHeight="1">
      <c r="A102" s="163" t="s">
        <v>208</v>
      </c>
      <c r="B102" s="179"/>
      <c r="C102" s="179"/>
      <c r="D102" s="179"/>
      <c r="E102" s="180"/>
      <c r="F102" s="28">
        <v>630</v>
      </c>
      <c r="G102" s="29" t="s">
        <v>38</v>
      </c>
      <c r="H102" s="29" t="s">
        <v>91</v>
      </c>
      <c r="I102" s="143" t="s">
        <v>176</v>
      </c>
      <c r="J102" s="29"/>
      <c r="K102" s="147">
        <f>SUM(K103)</f>
        <v>1331.5</v>
      </c>
      <c r="L102" s="152">
        <f>SUM(L103)</f>
        <v>1618.6</v>
      </c>
      <c r="M102" s="151">
        <f>SUM(M103)</f>
        <v>1678.5</v>
      </c>
    </row>
    <row r="103" spans="1:13" ht="24.75" customHeight="1">
      <c r="A103" s="163" t="s">
        <v>55</v>
      </c>
      <c r="B103" s="164"/>
      <c r="C103" s="164"/>
      <c r="D103" s="164"/>
      <c r="E103" s="165"/>
      <c r="F103" s="28">
        <v>630</v>
      </c>
      <c r="G103" s="29" t="s">
        <v>38</v>
      </c>
      <c r="H103" s="29" t="s">
        <v>91</v>
      </c>
      <c r="I103" s="143" t="s">
        <v>176</v>
      </c>
      <c r="J103" s="29" t="s">
        <v>69</v>
      </c>
      <c r="K103" s="147">
        <v>1331.5</v>
      </c>
      <c r="L103" s="148">
        <v>1618.6</v>
      </c>
      <c r="M103" s="122">
        <v>1678.5</v>
      </c>
    </row>
    <row r="104" spans="1:13" ht="48.75" customHeight="1">
      <c r="A104" s="163" t="s">
        <v>191</v>
      </c>
      <c r="B104" s="166"/>
      <c r="C104" s="166"/>
      <c r="D104" s="166"/>
      <c r="E104" s="167"/>
      <c r="F104" s="28">
        <v>630</v>
      </c>
      <c r="G104" s="29" t="s">
        <v>38</v>
      </c>
      <c r="H104" s="29" t="s">
        <v>91</v>
      </c>
      <c r="I104" s="134" t="s">
        <v>152</v>
      </c>
      <c r="J104" s="29"/>
      <c r="K104" s="147">
        <f aca="true" t="shared" si="4" ref="K104:M106">SUM(K105)</f>
        <v>107.2</v>
      </c>
      <c r="L104" s="148">
        <f t="shared" si="4"/>
        <v>113.5</v>
      </c>
      <c r="M104" s="122">
        <f t="shared" si="4"/>
        <v>118</v>
      </c>
    </row>
    <row r="105" spans="1:13" ht="39" customHeight="1">
      <c r="A105" s="163" t="s">
        <v>209</v>
      </c>
      <c r="B105" s="164"/>
      <c r="C105" s="164"/>
      <c r="D105" s="164"/>
      <c r="E105" s="165"/>
      <c r="F105" s="28">
        <v>630</v>
      </c>
      <c r="G105" s="29" t="s">
        <v>38</v>
      </c>
      <c r="H105" s="29" t="s">
        <v>91</v>
      </c>
      <c r="I105" s="136" t="s">
        <v>154</v>
      </c>
      <c r="J105" s="29"/>
      <c r="K105" s="147">
        <f t="shared" si="4"/>
        <v>107.2</v>
      </c>
      <c r="L105" s="148">
        <f t="shared" si="4"/>
        <v>113.5</v>
      </c>
      <c r="M105" s="122">
        <f t="shared" si="4"/>
        <v>118</v>
      </c>
    </row>
    <row r="106" spans="1:13" ht="47.25" customHeight="1">
      <c r="A106" s="171" t="s">
        <v>210</v>
      </c>
      <c r="B106" s="172"/>
      <c r="C106" s="172"/>
      <c r="D106" s="172"/>
      <c r="E106" s="173"/>
      <c r="F106" s="28">
        <v>630</v>
      </c>
      <c r="G106" s="29" t="s">
        <v>38</v>
      </c>
      <c r="H106" s="29" t="s">
        <v>91</v>
      </c>
      <c r="I106" s="135" t="s">
        <v>156</v>
      </c>
      <c r="J106" s="29"/>
      <c r="K106" s="147">
        <f t="shared" si="4"/>
        <v>107.2</v>
      </c>
      <c r="L106" s="148">
        <f t="shared" si="4"/>
        <v>113.5</v>
      </c>
      <c r="M106" s="122">
        <f t="shared" si="4"/>
        <v>118</v>
      </c>
    </row>
    <row r="107" spans="1:13" ht="24.75" customHeight="1">
      <c r="A107" s="163" t="s">
        <v>55</v>
      </c>
      <c r="B107" s="164"/>
      <c r="C107" s="164"/>
      <c r="D107" s="164"/>
      <c r="E107" s="165"/>
      <c r="F107" s="28">
        <v>630</v>
      </c>
      <c r="G107" s="29" t="s">
        <v>38</v>
      </c>
      <c r="H107" s="29" t="s">
        <v>91</v>
      </c>
      <c r="I107" s="135" t="s">
        <v>156</v>
      </c>
      <c r="J107" s="29" t="s">
        <v>69</v>
      </c>
      <c r="K107" s="147">
        <v>107.2</v>
      </c>
      <c r="L107" s="148">
        <v>113.5</v>
      </c>
      <c r="M107" s="122">
        <v>118</v>
      </c>
    </row>
    <row r="108" spans="1:13" ht="12.75" customHeight="1">
      <c r="A108" s="168" t="s">
        <v>64</v>
      </c>
      <c r="B108" s="210"/>
      <c r="C108" s="210"/>
      <c r="D108" s="210"/>
      <c r="E108" s="211"/>
      <c r="F108" s="28">
        <v>630</v>
      </c>
      <c r="G108" s="29" t="s">
        <v>38</v>
      </c>
      <c r="H108" s="29" t="s">
        <v>40</v>
      </c>
      <c r="I108" s="29"/>
      <c r="J108" s="29"/>
      <c r="K108" s="147">
        <f aca="true" t="shared" si="5" ref="K108:M109">SUM(K109)</f>
        <v>467.7</v>
      </c>
      <c r="L108" s="150">
        <f t="shared" si="5"/>
        <v>484.5</v>
      </c>
      <c r="M108" s="151">
        <f t="shared" si="5"/>
        <v>503.9</v>
      </c>
    </row>
    <row r="109" spans="1:13" ht="15" customHeight="1">
      <c r="A109" s="171" t="s">
        <v>87</v>
      </c>
      <c r="B109" s="181"/>
      <c r="C109" s="181"/>
      <c r="D109" s="181"/>
      <c r="E109" s="182"/>
      <c r="F109" s="28">
        <v>630</v>
      </c>
      <c r="G109" s="29" t="s">
        <v>38</v>
      </c>
      <c r="H109" s="29" t="s">
        <v>40</v>
      </c>
      <c r="I109" s="143" t="s">
        <v>130</v>
      </c>
      <c r="J109" s="29"/>
      <c r="K109" s="71">
        <f t="shared" si="5"/>
        <v>467.7</v>
      </c>
      <c r="L109" s="150">
        <f t="shared" si="5"/>
        <v>484.5</v>
      </c>
      <c r="M109" s="151">
        <f t="shared" si="5"/>
        <v>503.9</v>
      </c>
    </row>
    <row r="110" spans="1:13" ht="24.75" customHeight="1">
      <c r="A110" s="174" t="s">
        <v>88</v>
      </c>
      <c r="B110" s="164"/>
      <c r="C110" s="164"/>
      <c r="D110" s="164"/>
      <c r="E110" s="165"/>
      <c r="F110" s="28">
        <v>630</v>
      </c>
      <c r="G110" s="29" t="s">
        <v>38</v>
      </c>
      <c r="H110" s="29" t="s">
        <v>40</v>
      </c>
      <c r="I110" s="143" t="s">
        <v>139</v>
      </c>
      <c r="J110" s="29"/>
      <c r="K110" s="71">
        <f>SUM(K112)</f>
        <v>467.7</v>
      </c>
      <c r="L110" s="150">
        <f>SUM(L112)</f>
        <v>484.5</v>
      </c>
      <c r="M110" s="151">
        <f>SUM(M112)</f>
        <v>503.9</v>
      </c>
    </row>
    <row r="111" spans="1:13" ht="14.25" customHeight="1">
      <c r="A111" s="196" t="s">
        <v>89</v>
      </c>
      <c r="B111" s="181"/>
      <c r="C111" s="181"/>
      <c r="D111" s="181"/>
      <c r="E111" s="182"/>
      <c r="F111" s="28">
        <v>630</v>
      </c>
      <c r="G111" s="29" t="s">
        <v>38</v>
      </c>
      <c r="H111" s="29" t="s">
        <v>40</v>
      </c>
      <c r="I111" s="143" t="s">
        <v>140</v>
      </c>
      <c r="J111" s="29"/>
      <c r="K111" s="71">
        <f>K112</f>
        <v>467.7</v>
      </c>
      <c r="L111" s="150">
        <f>L112</f>
        <v>484.5</v>
      </c>
      <c r="M111" s="151">
        <f>M112</f>
        <v>503.9</v>
      </c>
    </row>
    <row r="112" spans="1:13" ht="24.75" customHeight="1">
      <c r="A112" s="171" t="s">
        <v>55</v>
      </c>
      <c r="B112" s="172"/>
      <c r="C112" s="172"/>
      <c r="D112" s="172"/>
      <c r="E112" s="173"/>
      <c r="F112" s="28">
        <v>630</v>
      </c>
      <c r="G112" s="29" t="s">
        <v>38</v>
      </c>
      <c r="H112" s="29" t="s">
        <v>40</v>
      </c>
      <c r="I112" s="143" t="s">
        <v>140</v>
      </c>
      <c r="J112" s="29" t="s">
        <v>69</v>
      </c>
      <c r="K112" s="71">
        <v>467.7</v>
      </c>
      <c r="L112" s="156">
        <v>484.5</v>
      </c>
      <c r="M112" s="147">
        <v>503.9</v>
      </c>
    </row>
    <row r="113" spans="1:13" ht="15" customHeight="1">
      <c r="A113" s="171" t="s">
        <v>113</v>
      </c>
      <c r="B113" s="181"/>
      <c r="C113" s="181"/>
      <c r="D113" s="181"/>
      <c r="E113" s="182"/>
      <c r="F113" s="28">
        <v>630</v>
      </c>
      <c r="G113" s="31" t="s">
        <v>39</v>
      </c>
      <c r="H113" s="31" t="s">
        <v>34</v>
      </c>
      <c r="I113" s="29"/>
      <c r="J113" s="29"/>
      <c r="K113" s="147">
        <f>SUM(K114+K119+K128)</f>
        <v>898.5</v>
      </c>
      <c r="L113" s="148">
        <f>SUM(L114+L119+L128)</f>
        <v>1111.3000000000002</v>
      </c>
      <c r="M113" s="147">
        <f>SUM(M114+M119+M128)</f>
        <v>958.9</v>
      </c>
    </row>
    <row r="114" spans="1:13" ht="13.5" customHeight="1">
      <c r="A114" s="171" t="s">
        <v>112</v>
      </c>
      <c r="B114" s="183"/>
      <c r="C114" s="183"/>
      <c r="D114" s="183"/>
      <c r="E114" s="184"/>
      <c r="F114" s="28">
        <v>630</v>
      </c>
      <c r="G114" s="31" t="s">
        <v>39</v>
      </c>
      <c r="H114" s="31" t="s">
        <v>111</v>
      </c>
      <c r="I114" s="29"/>
      <c r="J114" s="29"/>
      <c r="K114" s="147">
        <f>SUM(K115)</f>
        <v>168.5</v>
      </c>
      <c r="L114" s="148">
        <f>SUM(L115)</f>
        <v>174.6</v>
      </c>
      <c r="M114" s="98">
        <f>SUM(M115)</f>
        <v>181.6</v>
      </c>
    </row>
    <row r="115" spans="1:13" ht="39" customHeight="1">
      <c r="A115" s="163" t="s">
        <v>194</v>
      </c>
      <c r="B115" s="164"/>
      <c r="C115" s="164"/>
      <c r="D115" s="164"/>
      <c r="E115" s="165"/>
      <c r="F115" s="28">
        <v>630</v>
      </c>
      <c r="G115" s="31" t="s">
        <v>39</v>
      </c>
      <c r="H115" s="31" t="s">
        <v>111</v>
      </c>
      <c r="I115" s="134" t="s">
        <v>117</v>
      </c>
      <c r="J115" s="29"/>
      <c r="K115" s="147">
        <f>SUM(K116)</f>
        <v>168.5</v>
      </c>
      <c r="L115" s="148">
        <f aca="true" t="shared" si="6" ref="L115:M117">L116</f>
        <v>174.6</v>
      </c>
      <c r="M115" s="98">
        <f t="shared" si="6"/>
        <v>181.6</v>
      </c>
    </row>
    <row r="116" spans="1:13" ht="39" customHeight="1">
      <c r="A116" s="178" t="s">
        <v>195</v>
      </c>
      <c r="B116" s="185"/>
      <c r="C116" s="185"/>
      <c r="D116" s="185"/>
      <c r="E116" s="186"/>
      <c r="F116" s="28">
        <v>630</v>
      </c>
      <c r="G116" s="31" t="s">
        <v>39</v>
      </c>
      <c r="H116" s="31" t="s">
        <v>111</v>
      </c>
      <c r="I116" s="134" t="s">
        <v>158</v>
      </c>
      <c r="J116" s="29"/>
      <c r="K116" s="147">
        <f>SUM(K117)</f>
        <v>168.5</v>
      </c>
      <c r="L116" s="148">
        <f t="shared" si="6"/>
        <v>174.6</v>
      </c>
      <c r="M116" s="98">
        <f t="shared" si="6"/>
        <v>181.6</v>
      </c>
    </row>
    <row r="117" spans="1:13" ht="48.75" customHeight="1">
      <c r="A117" s="163" t="s">
        <v>196</v>
      </c>
      <c r="B117" s="164"/>
      <c r="C117" s="164"/>
      <c r="D117" s="164"/>
      <c r="E117" s="165"/>
      <c r="F117" s="28">
        <v>630</v>
      </c>
      <c r="G117" s="31" t="s">
        <v>39</v>
      </c>
      <c r="H117" s="31" t="s">
        <v>111</v>
      </c>
      <c r="I117" s="134" t="s">
        <v>159</v>
      </c>
      <c r="J117" s="29"/>
      <c r="K117" s="147">
        <f>SUM(K118)</f>
        <v>168.5</v>
      </c>
      <c r="L117" s="148">
        <f t="shared" si="6"/>
        <v>174.6</v>
      </c>
      <c r="M117" s="98">
        <f t="shared" si="6"/>
        <v>181.6</v>
      </c>
    </row>
    <row r="118" spans="1:13" ht="24.75" customHeight="1">
      <c r="A118" s="171" t="s">
        <v>55</v>
      </c>
      <c r="B118" s="172"/>
      <c r="C118" s="172"/>
      <c r="D118" s="172"/>
      <c r="E118" s="173"/>
      <c r="F118" s="28">
        <v>630</v>
      </c>
      <c r="G118" s="31" t="s">
        <v>39</v>
      </c>
      <c r="H118" s="31" t="s">
        <v>111</v>
      </c>
      <c r="I118" s="134" t="s">
        <v>159</v>
      </c>
      <c r="J118" s="29" t="s">
        <v>69</v>
      </c>
      <c r="K118" s="147">
        <v>168.5</v>
      </c>
      <c r="L118" s="148">
        <v>174.6</v>
      </c>
      <c r="M118" s="98">
        <v>181.6</v>
      </c>
    </row>
    <row r="119" spans="1:13" ht="15" customHeight="1">
      <c r="A119" s="187" t="s">
        <v>160</v>
      </c>
      <c r="B119" s="188"/>
      <c r="C119" s="188"/>
      <c r="D119" s="188"/>
      <c r="E119" s="189"/>
      <c r="F119" s="38">
        <v>630</v>
      </c>
      <c r="G119" s="31" t="s">
        <v>39</v>
      </c>
      <c r="H119" s="31" t="s">
        <v>91</v>
      </c>
      <c r="I119" s="29"/>
      <c r="J119" s="29"/>
      <c r="K119" s="147">
        <f>SUM(K120+K124)</f>
        <v>724</v>
      </c>
      <c r="L119" s="126">
        <f>SUM(L120+L124)</f>
        <v>750.7</v>
      </c>
      <c r="M119" s="147">
        <f>SUM(M120+M124)</f>
        <v>771.3</v>
      </c>
    </row>
    <row r="120" spans="1:13" ht="35.25" customHeight="1">
      <c r="A120" s="171" t="s">
        <v>194</v>
      </c>
      <c r="B120" s="172"/>
      <c r="C120" s="172"/>
      <c r="D120" s="172"/>
      <c r="E120" s="173"/>
      <c r="F120" s="38">
        <v>630</v>
      </c>
      <c r="G120" s="31" t="s">
        <v>39</v>
      </c>
      <c r="H120" s="31" t="s">
        <v>91</v>
      </c>
      <c r="I120" s="134" t="s">
        <v>117</v>
      </c>
      <c r="J120" s="29"/>
      <c r="K120" s="71">
        <f aca="true" t="shared" si="7" ref="K120:M122">SUM(K121)</f>
        <v>496.8</v>
      </c>
      <c r="L120" s="126">
        <f t="shared" si="7"/>
        <v>514.7</v>
      </c>
      <c r="M120" s="147">
        <f t="shared" si="7"/>
        <v>535.3</v>
      </c>
    </row>
    <row r="121" spans="1:13" ht="41.25" customHeight="1">
      <c r="A121" s="178" t="s">
        <v>193</v>
      </c>
      <c r="B121" s="185"/>
      <c r="C121" s="185"/>
      <c r="D121" s="185"/>
      <c r="E121" s="186"/>
      <c r="F121" s="43">
        <v>630</v>
      </c>
      <c r="G121" s="31" t="s">
        <v>39</v>
      </c>
      <c r="H121" s="31" t="s">
        <v>91</v>
      </c>
      <c r="I121" s="134" t="s">
        <v>158</v>
      </c>
      <c r="J121" s="29"/>
      <c r="K121" s="71">
        <f t="shared" si="7"/>
        <v>496.8</v>
      </c>
      <c r="L121" s="126">
        <f t="shared" si="7"/>
        <v>514.7</v>
      </c>
      <c r="M121" s="147">
        <f t="shared" si="7"/>
        <v>535.3</v>
      </c>
    </row>
    <row r="122" spans="1:13" ht="48.75" customHeight="1">
      <c r="A122" s="163" t="s">
        <v>197</v>
      </c>
      <c r="B122" s="164"/>
      <c r="C122" s="164"/>
      <c r="D122" s="164"/>
      <c r="E122" s="165"/>
      <c r="F122" s="43">
        <v>630</v>
      </c>
      <c r="G122" s="31" t="s">
        <v>39</v>
      </c>
      <c r="H122" s="31" t="s">
        <v>91</v>
      </c>
      <c r="I122" s="134" t="s">
        <v>159</v>
      </c>
      <c r="J122" s="29"/>
      <c r="K122" s="71">
        <f t="shared" si="7"/>
        <v>496.8</v>
      </c>
      <c r="L122" s="126">
        <f t="shared" si="7"/>
        <v>514.7</v>
      </c>
      <c r="M122" s="147">
        <f t="shared" si="7"/>
        <v>535.3</v>
      </c>
    </row>
    <row r="123" spans="1:13" ht="27" customHeight="1">
      <c r="A123" s="163" t="s">
        <v>55</v>
      </c>
      <c r="B123" s="164"/>
      <c r="C123" s="164"/>
      <c r="D123" s="164"/>
      <c r="E123" s="165"/>
      <c r="F123" s="43">
        <v>630</v>
      </c>
      <c r="G123" s="31" t="s">
        <v>39</v>
      </c>
      <c r="H123" s="31" t="s">
        <v>91</v>
      </c>
      <c r="I123" s="134" t="s">
        <v>159</v>
      </c>
      <c r="J123" s="29" t="s">
        <v>69</v>
      </c>
      <c r="K123" s="71">
        <v>496.8</v>
      </c>
      <c r="L123" s="126">
        <v>514.7</v>
      </c>
      <c r="M123" s="147">
        <v>535.3</v>
      </c>
    </row>
    <row r="124" spans="1:13" ht="15.75" customHeight="1" thickBot="1">
      <c r="A124" s="193" t="s">
        <v>85</v>
      </c>
      <c r="B124" s="194"/>
      <c r="C124" s="194"/>
      <c r="D124" s="194"/>
      <c r="E124" s="195"/>
      <c r="F124" s="43">
        <v>630</v>
      </c>
      <c r="G124" s="31" t="s">
        <v>39</v>
      </c>
      <c r="H124" s="31" t="s">
        <v>91</v>
      </c>
      <c r="I124" s="134" t="s">
        <v>130</v>
      </c>
      <c r="J124" s="29"/>
      <c r="K124" s="147">
        <f aca="true" t="shared" si="8" ref="K124:M126">SUM(K125)</f>
        <v>227.2</v>
      </c>
      <c r="L124" s="148">
        <f t="shared" si="8"/>
        <v>236</v>
      </c>
      <c r="M124" s="147">
        <f t="shared" si="8"/>
        <v>236</v>
      </c>
    </row>
    <row r="125" spans="1:13" ht="13.5" customHeight="1">
      <c r="A125" s="141" t="s">
        <v>161</v>
      </c>
      <c r="B125" s="137"/>
      <c r="C125" s="137"/>
      <c r="D125" s="137"/>
      <c r="E125" s="137"/>
      <c r="F125" s="43">
        <v>630</v>
      </c>
      <c r="G125" s="31" t="s">
        <v>39</v>
      </c>
      <c r="H125" s="31" t="s">
        <v>91</v>
      </c>
      <c r="I125" s="134" t="s">
        <v>162</v>
      </c>
      <c r="J125" s="29"/>
      <c r="K125" s="147">
        <f t="shared" si="8"/>
        <v>227.2</v>
      </c>
      <c r="L125" s="148">
        <f t="shared" si="8"/>
        <v>236</v>
      </c>
      <c r="M125" s="147">
        <f t="shared" si="8"/>
        <v>236</v>
      </c>
    </row>
    <row r="126" spans="1:13" ht="13.5" customHeight="1">
      <c r="A126" s="142" t="s">
        <v>163</v>
      </c>
      <c r="B126" s="138"/>
      <c r="C126" s="137"/>
      <c r="D126" s="137"/>
      <c r="E126" s="131"/>
      <c r="F126" s="43">
        <v>630</v>
      </c>
      <c r="G126" s="31" t="s">
        <v>39</v>
      </c>
      <c r="H126" s="31" t="s">
        <v>91</v>
      </c>
      <c r="I126" s="134" t="s">
        <v>164</v>
      </c>
      <c r="J126" s="29"/>
      <c r="K126" s="147">
        <f t="shared" si="8"/>
        <v>227.2</v>
      </c>
      <c r="L126" s="148">
        <f t="shared" si="8"/>
        <v>236</v>
      </c>
      <c r="M126" s="147">
        <f t="shared" si="8"/>
        <v>236</v>
      </c>
    </row>
    <row r="127" spans="1:13" ht="24.75" customHeight="1">
      <c r="A127" s="163" t="s">
        <v>55</v>
      </c>
      <c r="B127" s="164"/>
      <c r="C127" s="164"/>
      <c r="D127" s="164"/>
      <c r="E127" s="165"/>
      <c r="F127" s="43">
        <v>630</v>
      </c>
      <c r="G127" s="31" t="s">
        <v>39</v>
      </c>
      <c r="H127" s="31" t="s">
        <v>91</v>
      </c>
      <c r="I127" s="134" t="s">
        <v>164</v>
      </c>
      <c r="J127" s="29" t="s">
        <v>69</v>
      </c>
      <c r="K127" s="147">
        <v>227.2</v>
      </c>
      <c r="L127" s="148">
        <v>236</v>
      </c>
      <c r="M127" s="147">
        <v>236</v>
      </c>
    </row>
    <row r="128" spans="1:13" ht="13.5" customHeight="1">
      <c r="A128" s="163" t="s">
        <v>178</v>
      </c>
      <c r="B128" s="190"/>
      <c r="C128" s="190"/>
      <c r="D128" s="190"/>
      <c r="E128" s="191"/>
      <c r="F128" s="43">
        <v>630</v>
      </c>
      <c r="G128" s="31" t="s">
        <v>39</v>
      </c>
      <c r="H128" s="31" t="s">
        <v>179</v>
      </c>
      <c r="I128" s="134"/>
      <c r="J128" s="41"/>
      <c r="K128" s="147">
        <f>K132+K129</f>
        <v>6</v>
      </c>
      <c r="L128" s="148">
        <f>L132+L129</f>
        <v>186</v>
      </c>
      <c r="M128" s="147">
        <f>M132</f>
        <v>6</v>
      </c>
    </row>
    <row r="129" spans="1:13" ht="37.5" customHeight="1">
      <c r="A129" s="163" t="s">
        <v>198</v>
      </c>
      <c r="B129" s="164"/>
      <c r="C129" s="164"/>
      <c r="D129" s="164"/>
      <c r="E129" s="165"/>
      <c r="F129" s="40">
        <v>630</v>
      </c>
      <c r="G129" s="41" t="s">
        <v>39</v>
      </c>
      <c r="H129" s="41" t="s">
        <v>179</v>
      </c>
      <c r="I129" s="135" t="s">
        <v>166</v>
      </c>
      <c r="J129" s="37"/>
      <c r="K129" s="68">
        <f>SUM(K130)</f>
        <v>0</v>
      </c>
      <c r="L129" s="67">
        <f>L130</f>
        <v>180</v>
      </c>
      <c r="M129" s="99">
        <f>M130</f>
        <v>0</v>
      </c>
    </row>
    <row r="130" spans="1:13" ht="47.25" customHeight="1">
      <c r="A130" s="163" t="s">
        <v>200</v>
      </c>
      <c r="B130" s="164"/>
      <c r="C130" s="164"/>
      <c r="D130" s="164"/>
      <c r="E130" s="165"/>
      <c r="F130" s="40">
        <v>630</v>
      </c>
      <c r="G130" s="41" t="s">
        <v>39</v>
      </c>
      <c r="H130" s="41" t="s">
        <v>179</v>
      </c>
      <c r="I130" s="135" t="s">
        <v>167</v>
      </c>
      <c r="J130" s="29"/>
      <c r="K130" s="147">
        <v>0</v>
      </c>
      <c r="L130" s="148">
        <v>180</v>
      </c>
      <c r="M130" s="147">
        <v>0</v>
      </c>
    </row>
    <row r="131" spans="1:13" ht="24.75" customHeight="1">
      <c r="A131" s="163" t="s">
        <v>55</v>
      </c>
      <c r="B131" s="164"/>
      <c r="C131" s="164"/>
      <c r="D131" s="164"/>
      <c r="E131" s="165"/>
      <c r="F131" s="40">
        <v>630</v>
      </c>
      <c r="G131" s="41" t="s">
        <v>39</v>
      </c>
      <c r="H131" s="41" t="s">
        <v>179</v>
      </c>
      <c r="I131" s="135" t="s">
        <v>167</v>
      </c>
      <c r="J131" s="29" t="s">
        <v>69</v>
      </c>
      <c r="K131" s="147">
        <v>0</v>
      </c>
      <c r="L131" s="148">
        <v>180</v>
      </c>
      <c r="M131" s="147">
        <v>0</v>
      </c>
    </row>
    <row r="132" spans="1:13" ht="15" customHeight="1">
      <c r="A132" s="163" t="s">
        <v>180</v>
      </c>
      <c r="B132" s="190"/>
      <c r="C132" s="190"/>
      <c r="D132" s="190"/>
      <c r="E132" s="191"/>
      <c r="F132" s="43">
        <v>630</v>
      </c>
      <c r="G132" s="31" t="s">
        <v>39</v>
      </c>
      <c r="H132" s="31" t="s">
        <v>179</v>
      </c>
      <c r="I132" s="134" t="s">
        <v>181</v>
      </c>
      <c r="J132" s="29"/>
      <c r="K132" s="147">
        <f aca="true" t="shared" si="9" ref="K132:M133">K133</f>
        <v>6</v>
      </c>
      <c r="L132" s="148">
        <f t="shared" si="9"/>
        <v>6</v>
      </c>
      <c r="M132" s="147">
        <f t="shared" si="9"/>
        <v>6</v>
      </c>
    </row>
    <row r="133" spans="1:13" ht="39" customHeight="1">
      <c r="A133" s="163" t="s">
        <v>182</v>
      </c>
      <c r="B133" s="190"/>
      <c r="C133" s="190"/>
      <c r="D133" s="190"/>
      <c r="E133" s="191"/>
      <c r="F133" s="43">
        <v>630</v>
      </c>
      <c r="G133" s="31" t="s">
        <v>39</v>
      </c>
      <c r="H133" s="31" t="s">
        <v>179</v>
      </c>
      <c r="I133" s="134" t="s">
        <v>183</v>
      </c>
      <c r="J133" s="29"/>
      <c r="K133" s="147">
        <f t="shared" si="9"/>
        <v>6</v>
      </c>
      <c r="L133" s="148">
        <f t="shared" si="9"/>
        <v>6</v>
      </c>
      <c r="M133" s="147">
        <f t="shared" si="9"/>
        <v>6</v>
      </c>
    </row>
    <row r="134" spans="1:13" ht="12" customHeight="1">
      <c r="A134" s="163" t="s">
        <v>76</v>
      </c>
      <c r="B134" s="190"/>
      <c r="C134" s="190"/>
      <c r="D134" s="190"/>
      <c r="E134" s="191"/>
      <c r="F134" s="43">
        <v>630</v>
      </c>
      <c r="G134" s="31" t="s">
        <v>39</v>
      </c>
      <c r="H134" s="31" t="s">
        <v>179</v>
      </c>
      <c r="I134" s="134" t="s">
        <v>183</v>
      </c>
      <c r="J134" s="29" t="s">
        <v>70</v>
      </c>
      <c r="K134" s="147">
        <v>6</v>
      </c>
      <c r="L134" s="148">
        <v>6</v>
      </c>
      <c r="M134" s="147">
        <v>6</v>
      </c>
    </row>
    <row r="135" spans="1:13" ht="13.5" customHeight="1">
      <c r="A135" s="19" t="s">
        <v>104</v>
      </c>
      <c r="B135" s="33"/>
      <c r="C135" s="72"/>
      <c r="D135" s="72"/>
      <c r="E135" s="39"/>
      <c r="F135" s="43">
        <v>630</v>
      </c>
      <c r="G135" s="78" t="s">
        <v>41</v>
      </c>
      <c r="H135" s="78" t="s">
        <v>34</v>
      </c>
      <c r="I135" s="41"/>
      <c r="J135" s="41"/>
      <c r="K135" s="68">
        <f>SUM(K145+K156+K136+K173)</f>
        <v>22950.899999999998</v>
      </c>
      <c r="L135" s="67">
        <f>SUM(L136+L145+L156+L173)</f>
        <v>17566.399999999998</v>
      </c>
      <c r="M135" s="95">
        <f>SUM(M145+M156+M136+M173)</f>
        <v>18041.2</v>
      </c>
    </row>
    <row r="136" spans="1:13" ht="13.5" customHeight="1">
      <c r="A136" s="123" t="s">
        <v>93</v>
      </c>
      <c r="B136" s="33"/>
      <c r="C136" s="72"/>
      <c r="D136" s="72"/>
      <c r="E136" s="39"/>
      <c r="F136" s="43">
        <v>630</v>
      </c>
      <c r="G136" s="78" t="s">
        <v>41</v>
      </c>
      <c r="H136" s="78" t="s">
        <v>33</v>
      </c>
      <c r="I136" s="41"/>
      <c r="J136" s="37"/>
      <c r="K136" s="68">
        <f>SUM(K137)</f>
        <v>6096.4</v>
      </c>
      <c r="L136" s="67">
        <f>SUM(L142)</f>
        <v>260</v>
      </c>
      <c r="M136" s="95">
        <f>SUM(M142)</f>
        <v>270</v>
      </c>
    </row>
    <row r="137" spans="1:13" ht="12.75" customHeight="1">
      <c r="A137" s="163" t="s">
        <v>81</v>
      </c>
      <c r="B137" s="164"/>
      <c r="C137" s="164"/>
      <c r="D137" s="164"/>
      <c r="E137" s="165"/>
      <c r="F137" s="43">
        <v>630</v>
      </c>
      <c r="G137" s="78" t="s">
        <v>41</v>
      </c>
      <c r="H137" s="78" t="s">
        <v>33</v>
      </c>
      <c r="I137" s="144" t="s">
        <v>130</v>
      </c>
      <c r="J137" s="37"/>
      <c r="K137" s="68">
        <f>SUM(K138+K140+K142)</f>
        <v>6096.4</v>
      </c>
      <c r="L137" s="67">
        <v>0</v>
      </c>
      <c r="M137" s="95">
        <v>0</v>
      </c>
    </row>
    <row r="138" spans="1:13" ht="37.5" customHeight="1">
      <c r="A138" s="163" t="s">
        <v>211</v>
      </c>
      <c r="B138" s="164"/>
      <c r="C138" s="164"/>
      <c r="D138" s="164"/>
      <c r="E138" s="165"/>
      <c r="F138" s="43">
        <v>630</v>
      </c>
      <c r="G138" s="78" t="s">
        <v>41</v>
      </c>
      <c r="H138" s="78" t="s">
        <v>33</v>
      </c>
      <c r="I138" s="134" t="s">
        <v>212</v>
      </c>
      <c r="J138" s="37"/>
      <c r="K138" s="68">
        <f>SUM(K139)</f>
        <v>5671</v>
      </c>
      <c r="L138" s="67">
        <v>0</v>
      </c>
      <c r="M138" s="95">
        <v>0</v>
      </c>
    </row>
    <row r="139" spans="1:13" ht="24" customHeight="1">
      <c r="A139" s="171" t="s">
        <v>55</v>
      </c>
      <c r="B139" s="172"/>
      <c r="C139" s="172"/>
      <c r="D139" s="172"/>
      <c r="E139" s="173"/>
      <c r="F139" s="43">
        <v>630</v>
      </c>
      <c r="G139" s="78" t="s">
        <v>41</v>
      </c>
      <c r="H139" s="78" t="s">
        <v>33</v>
      </c>
      <c r="I139" s="134" t="s">
        <v>212</v>
      </c>
      <c r="J139" s="37" t="s">
        <v>69</v>
      </c>
      <c r="K139" s="68">
        <v>5671</v>
      </c>
      <c r="L139" s="67">
        <v>0</v>
      </c>
      <c r="M139" s="95">
        <v>0</v>
      </c>
    </row>
    <row r="140" spans="1:13" ht="51.75" customHeight="1">
      <c r="A140" s="163" t="s">
        <v>213</v>
      </c>
      <c r="B140" s="164"/>
      <c r="C140" s="164"/>
      <c r="D140" s="164"/>
      <c r="E140" s="165"/>
      <c r="F140" s="43">
        <v>630</v>
      </c>
      <c r="G140" s="78" t="s">
        <v>41</v>
      </c>
      <c r="H140" s="78" t="s">
        <v>33</v>
      </c>
      <c r="I140" s="134" t="s">
        <v>214</v>
      </c>
      <c r="J140" s="37"/>
      <c r="K140" s="68">
        <f>SUM(K141)</f>
        <v>175.4</v>
      </c>
      <c r="L140" s="67">
        <v>0</v>
      </c>
      <c r="M140" s="95">
        <v>0</v>
      </c>
    </row>
    <row r="141" spans="1:13" ht="24.75" customHeight="1">
      <c r="A141" s="171" t="s">
        <v>55</v>
      </c>
      <c r="B141" s="172"/>
      <c r="C141" s="172"/>
      <c r="D141" s="172"/>
      <c r="E141" s="173"/>
      <c r="F141" s="43">
        <v>630</v>
      </c>
      <c r="G141" s="78" t="s">
        <v>41</v>
      </c>
      <c r="H141" s="78" t="s">
        <v>33</v>
      </c>
      <c r="I141" s="134" t="s">
        <v>214</v>
      </c>
      <c r="J141" s="37" t="s">
        <v>69</v>
      </c>
      <c r="K141" s="68">
        <v>175.4</v>
      </c>
      <c r="L141" s="67">
        <v>0</v>
      </c>
      <c r="M141" s="95">
        <v>0</v>
      </c>
    </row>
    <row r="142" spans="1:13" ht="13.5" customHeight="1">
      <c r="A142" s="93" t="s">
        <v>94</v>
      </c>
      <c r="B142" s="33"/>
      <c r="C142" s="72"/>
      <c r="D142" s="72"/>
      <c r="E142" s="39"/>
      <c r="F142" s="43">
        <v>630</v>
      </c>
      <c r="G142" s="78" t="s">
        <v>41</v>
      </c>
      <c r="H142" s="78" t="s">
        <v>33</v>
      </c>
      <c r="I142" s="144" t="s">
        <v>141</v>
      </c>
      <c r="J142" s="37"/>
      <c r="K142" s="68">
        <f aca="true" t="shared" si="10" ref="K142:M143">SUM(K143)</f>
        <v>250</v>
      </c>
      <c r="L142" s="67">
        <f t="shared" si="10"/>
        <v>260</v>
      </c>
      <c r="M142" s="95">
        <f t="shared" si="10"/>
        <v>270</v>
      </c>
    </row>
    <row r="143" spans="1:13" ht="13.5" customHeight="1">
      <c r="A143" s="93" t="s">
        <v>95</v>
      </c>
      <c r="B143" s="33"/>
      <c r="C143" s="72"/>
      <c r="D143" s="72"/>
      <c r="E143" s="39"/>
      <c r="F143" s="43">
        <v>630</v>
      </c>
      <c r="G143" s="78" t="s">
        <v>41</v>
      </c>
      <c r="H143" s="78" t="s">
        <v>33</v>
      </c>
      <c r="I143" s="144" t="s">
        <v>142</v>
      </c>
      <c r="J143" s="37"/>
      <c r="K143" s="68">
        <f>K144</f>
        <v>250</v>
      </c>
      <c r="L143" s="67">
        <f t="shared" si="10"/>
        <v>260</v>
      </c>
      <c r="M143" s="95">
        <f t="shared" si="10"/>
        <v>270</v>
      </c>
    </row>
    <row r="144" spans="1:13" ht="24.75" customHeight="1">
      <c r="A144" s="171" t="s">
        <v>55</v>
      </c>
      <c r="B144" s="172"/>
      <c r="C144" s="172"/>
      <c r="D144" s="172"/>
      <c r="E144" s="173"/>
      <c r="F144" s="43">
        <v>630</v>
      </c>
      <c r="G144" s="78" t="s">
        <v>41</v>
      </c>
      <c r="H144" s="78" t="s">
        <v>33</v>
      </c>
      <c r="I144" s="144" t="s">
        <v>142</v>
      </c>
      <c r="J144" s="37" t="s">
        <v>69</v>
      </c>
      <c r="K144" s="68">
        <v>250</v>
      </c>
      <c r="L144" s="67">
        <v>260</v>
      </c>
      <c r="M144" s="95">
        <v>270</v>
      </c>
    </row>
    <row r="145" spans="1:13" ht="12.75">
      <c r="A145" s="123" t="s">
        <v>50</v>
      </c>
      <c r="B145" s="79"/>
      <c r="C145" s="81"/>
      <c r="D145" s="80"/>
      <c r="E145" s="40"/>
      <c r="F145" s="40">
        <v>630</v>
      </c>
      <c r="G145" s="41" t="s">
        <v>41</v>
      </c>
      <c r="H145" s="41" t="s">
        <v>36</v>
      </c>
      <c r="I145" s="41"/>
      <c r="J145" s="37"/>
      <c r="K145" s="68">
        <f>K146</f>
        <v>11218.2</v>
      </c>
      <c r="L145" s="100">
        <f>SUM(L146)</f>
        <v>11622.099999999999</v>
      </c>
      <c r="M145" s="68">
        <f>SUM(M146)</f>
        <v>12087</v>
      </c>
    </row>
    <row r="146" spans="1:13" ht="36.75" customHeight="1">
      <c r="A146" s="163" t="s">
        <v>198</v>
      </c>
      <c r="B146" s="164"/>
      <c r="C146" s="164"/>
      <c r="D146" s="164"/>
      <c r="E146" s="165"/>
      <c r="F146" s="40">
        <v>630</v>
      </c>
      <c r="G146" s="41" t="s">
        <v>41</v>
      </c>
      <c r="H146" s="41" t="s">
        <v>36</v>
      </c>
      <c r="I146" s="136" t="s">
        <v>117</v>
      </c>
      <c r="J146" s="37"/>
      <c r="K146" s="68">
        <f>K147+K150+K153</f>
        <v>11218.2</v>
      </c>
      <c r="L146" s="100">
        <f>SUM(L150+L147+L153)</f>
        <v>11622.099999999999</v>
      </c>
      <c r="M146" s="68">
        <f>SUM(M150+M147+M153)</f>
        <v>12087</v>
      </c>
    </row>
    <row r="147" spans="1:13" ht="36.75" customHeight="1">
      <c r="A147" s="163" t="s">
        <v>184</v>
      </c>
      <c r="B147" s="164"/>
      <c r="C147" s="164"/>
      <c r="D147" s="164"/>
      <c r="E147" s="165"/>
      <c r="F147" s="40">
        <v>630</v>
      </c>
      <c r="G147" s="41" t="s">
        <v>41</v>
      </c>
      <c r="H147" s="41" t="s">
        <v>36</v>
      </c>
      <c r="I147" s="135" t="s">
        <v>185</v>
      </c>
      <c r="J147" s="37"/>
      <c r="K147" s="68">
        <f>SUM(K148)</f>
        <v>77.7</v>
      </c>
      <c r="L147" s="100">
        <f>L148</f>
        <v>80.5</v>
      </c>
      <c r="M147" s="99">
        <f>M148</f>
        <v>83.7</v>
      </c>
    </row>
    <row r="148" spans="1:13" ht="59.25" customHeight="1">
      <c r="A148" s="163" t="s">
        <v>199</v>
      </c>
      <c r="B148" s="164"/>
      <c r="C148" s="164"/>
      <c r="D148" s="164"/>
      <c r="E148" s="165"/>
      <c r="F148" s="40">
        <v>630</v>
      </c>
      <c r="G148" s="41" t="s">
        <v>41</v>
      </c>
      <c r="H148" s="41" t="s">
        <v>36</v>
      </c>
      <c r="I148" s="135" t="s">
        <v>186</v>
      </c>
      <c r="J148" s="37"/>
      <c r="K148" s="68">
        <f>SUM(K149)</f>
        <v>77.7</v>
      </c>
      <c r="L148" s="100">
        <f>L149</f>
        <v>80.5</v>
      </c>
      <c r="M148" s="99">
        <f>M149</f>
        <v>83.7</v>
      </c>
    </row>
    <row r="149" spans="1:13" ht="24" customHeight="1">
      <c r="A149" s="171" t="s">
        <v>55</v>
      </c>
      <c r="B149" s="172"/>
      <c r="C149" s="172"/>
      <c r="D149" s="172"/>
      <c r="E149" s="173"/>
      <c r="F149" s="40">
        <v>630</v>
      </c>
      <c r="G149" s="41" t="s">
        <v>41</v>
      </c>
      <c r="H149" s="41" t="s">
        <v>36</v>
      </c>
      <c r="I149" s="135" t="s">
        <v>186</v>
      </c>
      <c r="J149" s="37"/>
      <c r="K149" s="68">
        <v>77.7</v>
      </c>
      <c r="L149" s="100">
        <v>80.5</v>
      </c>
      <c r="M149" s="99">
        <v>83.7</v>
      </c>
    </row>
    <row r="150" spans="1:13" ht="46.5" customHeight="1">
      <c r="A150" s="163" t="s">
        <v>200</v>
      </c>
      <c r="B150" s="164"/>
      <c r="C150" s="164"/>
      <c r="D150" s="164"/>
      <c r="E150" s="165"/>
      <c r="F150" s="40">
        <v>630</v>
      </c>
      <c r="G150" s="41" t="s">
        <v>41</v>
      </c>
      <c r="H150" s="41" t="s">
        <v>36</v>
      </c>
      <c r="I150" s="135" t="s">
        <v>166</v>
      </c>
      <c r="J150" s="37"/>
      <c r="K150" s="68">
        <f>SUM(K151)</f>
        <v>10958.3</v>
      </c>
      <c r="L150" s="100">
        <f>L151</f>
        <v>11352.8</v>
      </c>
      <c r="M150" s="99">
        <f>M151</f>
        <v>11806.9</v>
      </c>
    </row>
    <row r="151" spans="1:13" ht="60.75" customHeight="1">
      <c r="A151" s="163" t="s">
        <v>201</v>
      </c>
      <c r="B151" s="164"/>
      <c r="C151" s="164"/>
      <c r="D151" s="164"/>
      <c r="E151" s="165"/>
      <c r="F151" s="40">
        <v>630</v>
      </c>
      <c r="G151" s="41" t="s">
        <v>41</v>
      </c>
      <c r="H151" s="41" t="s">
        <v>36</v>
      </c>
      <c r="I151" s="135" t="s">
        <v>167</v>
      </c>
      <c r="J151" s="37"/>
      <c r="K151" s="68">
        <f>SUM(K152:K152)</f>
        <v>10958.3</v>
      </c>
      <c r="L151" s="100">
        <f>L152</f>
        <v>11352.8</v>
      </c>
      <c r="M151" s="99">
        <f>M152</f>
        <v>11806.9</v>
      </c>
    </row>
    <row r="152" spans="1:13" ht="12.75">
      <c r="A152" s="168" t="s">
        <v>190</v>
      </c>
      <c r="B152" s="169"/>
      <c r="C152" s="169"/>
      <c r="D152" s="169"/>
      <c r="E152" s="170"/>
      <c r="F152" s="40">
        <v>630</v>
      </c>
      <c r="G152" s="41" t="s">
        <v>41</v>
      </c>
      <c r="H152" s="41" t="s">
        <v>36</v>
      </c>
      <c r="I152" s="135" t="s">
        <v>167</v>
      </c>
      <c r="J152" s="37" t="s">
        <v>73</v>
      </c>
      <c r="K152" s="48">
        <v>10958.3</v>
      </c>
      <c r="L152" s="100">
        <v>11352.8</v>
      </c>
      <c r="M152" s="99">
        <v>11806.9</v>
      </c>
    </row>
    <row r="153" spans="1:13" ht="38.25" customHeight="1">
      <c r="A153" s="192" t="s">
        <v>203</v>
      </c>
      <c r="B153" s="179"/>
      <c r="C153" s="179"/>
      <c r="D153" s="179"/>
      <c r="E153" s="180"/>
      <c r="F153" s="40">
        <v>630</v>
      </c>
      <c r="G153" s="41" t="s">
        <v>41</v>
      </c>
      <c r="H153" s="41" t="s">
        <v>36</v>
      </c>
      <c r="I153" s="133" t="s">
        <v>168</v>
      </c>
      <c r="J153" s="37"/>
      <c r="K153" s="48">
        <f>SUM(K154)</f>
        <v>182.2</v>
      </c>
      <c r="L153" s="100">
        <f>L154</f>
        <v>188.8</v>
      </c>
      <c r="M153" s="99">
        <f>M154</f>
        <v>196.4</v>
      </c>
    </row>
    <row r="154" spans="1:13" ht="49.5" customHeight="1">
      <c r="A154" s="192" t="s">
        <v>202</v>
      </c>
      <c r="B154" s="179"/>
      <c r="C154" s="179"/>
      <c r="D154" s="179"/>
      <c r="E154" s="180"/>
      <c r="F154" s="40">
        <v>630</v>
      </c>
      <c r="G154" s="41" t="s">
        <v>41</v>
      </c>
      <c r="H154" s="41" t="s">
        <v>36</v>
      </c>
      <c r="I154" s="144" t="s">
        <v>174</v>
      </c>
      <c r="J154" s="37"/>
      <c r="K154" s="48">
        <f>SUM(K155)</f>
        <v>182.2</v>
      </c>
      <c r="L154" s="100">
        <f>L155</f>
        <v>188.8</v>
      </c>
      <c r="M154" s="99">
        <f>M155</f>
        <v>196.4</v>
      </c>
    </row>
    <row r="155" spans="1:13" ht="25.5" customHeight="1">
      <c r="A155" s="163" t="s">
        <v>55</v>
      </c>
      <c r="B155" s="164"/>
      <c r="C155" s="164"/>
      <c r="D155" s="164"/>
      <c r="E155" s="165"/>
      <c r="F155" s="40">
        <v>630</v>
      </c>
      <c r="G155" s="41" t="s">
        <v>41</v>
      </c>
      <c r="H155" s="41" t="s">
        <v>36</v>
      </c>
      <c r="I155" s="144" t="s">
        <v>174</v>
      </c>
      <c r="J155" s="37" t="s">
        <v>69</v>
      </c>
      <c r="K155" s="48">
        <v>182.2</v>
      </c>
      <c r="L155" s="100">
        <v>188.8</v>
      </c>
      <c r="M155" s="99">
        <v>196.4</v>
      </c>
    </row>
    <row r="156" spans="1:13" ht="12" customHeight="1">
      <c r="A156" s="82" t="s">
        <v>42</v>
      </c>
      <c r="B156" s="83"/>
      <c r="C156" s="83"/>
      <c r="D156" s="83"/>
      <c r="E156" s="84"/>
      <c r="F156" s="40">
        <v>630</v>
      </c>
      <c r="G156" s="41" t="s">
        <v>41</v>
      </c>
      <c r="H156" s="41" t="s">
        <v>38</v>
      </c>
      <c r="I156" s="41"/>
      <c r="J156" s="37"/>
      <c r="K156" s="48">
        <f>SUM(K161+K157)</f>
        <v>5401.5</v>
      </c>
      <c r="L156" s="103">
        <f>SUM(L161+L157)</f>
        <v>5441</v>
      </c>
      <c r="M156" s="102">
        <f>SUM(M161+M157)</f>
        <v>5431.2</v>
      </c>
    </row>
    <row r="157" spans="1:13" ht="37.5" customHeight="1">
      <c r="A157" s="163" t="s">
        <v>198</v>
      </c>
      <c r="B157" s="164"/>
      <c r="C157" s="164"/>
      <c r="D157" s="164"/>
      <c r="E157" s="165"/>
      <c r="F157" s="40">
        <v>630</v>
      </c>
      <c r="G157" s="41" t="s">
        <v>41</v>
      </c>
      <c r="H157" s="41" t="s">
        <v>38</v>
      </c>
      <c r="I157" s="162" t="s">
        <v>117</v>
      </c>
      <c r="J157" s="37"/>
      <c r="K157" s="48">
        <f aca="true" t="shared" si="11" ref="K157:M159">SUM(K158)</f>
        <v>4338.1</v>
      </c>
      <c r="L157" s="103">
        <f t="shared" si="11"/>
        <v>4578</v>
      </c>
      <c r="M157" s="102">
        <f t="shared" si="11"/>
        <v>4761.3</v>
      </c>
    </row>
    <row r="158" spans="1:13" ht="49.5" customHeight="1">
      <c r="A158" s="163" t="s">
        <v>204</v>
      </c>
      <c r="B158" s="164"/>
      <c r="C158" s="164"/>
      <c r="D158" s="164"/>
      <c r="E158" s="165"/>
      <c r="F158" s="40">
        <v>630</v>
      </c>
      <c r="G158" s="41" t="s">
        <v>41</v>
      </c>
      <c r="H158" s="41" t="s">
        <v>38</v>
      </c>
      <c r="I158" s="160" t="s">
        <v>166</v>
      </c>
      <c r="J158" s="37"/>
      <c r="K158" s="48">
        <f t="shared" si="11"/>
        <v>4338.1</v>
      </c>
      <c r="L158" s="103">
        <f t="shared" si="11"/>
        <v>4578</v>
      </c>
      <c r="M158" s="102">
        <f t="shared" si="11"/>
        <v>4761.3</v>
      </c>
    </row>
    <row r="159" spans="1:13" ht="61.5" customHeight="1">
      <c r="A159" s="163" t="s">
        <v>201</v>
      </c>
      <c r="B159" s="164"/>
      <c r="C159" s="164"/>
      <c r="D159" s="164"/>
      <c r="E159" s="165"/>
      <c r="F159" s="40">
        <v>630</v>
      </c>
      <c r="G159" s="41" t="s">
        <v>41</v>
      </c>
      <c r="H159" s="41" t="s">
        <v>38</v>
      </c>
      <c r="I159" s="161" t="s">
        <v>167</v>
      </c>
      <c r="J159" s="37"/>
      <c r="K159" s="48">
        <f t="shared" si="11"/>
        <v>4338.1</v>
      </c>
      <c r="L159" s="103">
        <f t="shared" si="11"/>
        <v>4578</v>
      </c>
      <c r="M159" s="102">
        <f t="shared" si="11"/>
        <v>4761.3</v>
      </c>
    </row>
    <row r="160" spans="1:13" ht="27" customHeight="1">
      <c r="A160" s="163" t="s">
        <v>55</v>
      </c>
      <c r="B160" s="164"/>
      <c r="C160" s="164"/>
      <c r="D160" s="164"/>
      <c r="E160" s="165"/>
      <c r="F160" s="40">
        <v>630</v>
      </c>
      <c r="G160" s="41" t="s">
        <v>41</v>
      </c>
      <c r="H160" s="41" t="s">
        <v>38</v>
      </c>
      <c r="I160" s="160" t="s">
        <v>167</v>
      </c>
      <c r="J160" s="37" t="s">
        <v>69</v>
      </c>
      <c r="K160" s="48">
        <v>4338.1</v>
      </c>
      <c r="L160" s="103">
        <v>4578</v>
      </c>
      <c r="M160" s="102">
        <v>4761.3</v>
      </c>
    </row>
    <row r="161" spans="1:13" ht="12" customHeight="1">
      <c r="A161" s="19" t="s">
        <v>81</v>
      </c>
      <c r="B161" s="83"/>
      <c r="C161" s="83"/>
      <c r="D161" s="83"/>
      <c r="E161" s="84"/>
      <c r="F161" s="40">
        <v>630</v>
      </c>
      <c r="G161" s="41" t="s">
        <v>41</v>
      </c>
      <c r="H161" s="41" t="s">
        <v>38</v>
      </c>
      <c r="I161" s="144" t="s">
        <v>130</v>
      </c>
      <c r="J161" s="37"/>
      <c r="K161" s="68">
        <f>K162</f>
        <v>1063.4</v>
      </c>
      <c r="L161" s="101">
        <f>SUM(L162)</f>
        <v>863</v>
      </c>
      <c r="M161" s="102">
        <f>SUM(M162)</f>
        <v>669.9</v>
      </c>
    </row>
    <row r="162" spans="1:13" ht="12" customHeight="1">
      <c r="A162" s="93" t="s">
        <v>90</v>
      </c>
      <c r="B162" s="83"/>
      <c r="C162" s="83"/>
      <c r="D162" s="83"/>
      <c r="E162" s="84"/>
      <c r="F162" s="40">
        <v>630</v>
      </c>
      <c r="G162" s="41" t="s">
        <v>41</v>
      </c>
      <c r="H162" s="41" t="s">
        <v>38</v>
      </c>
      <c r="I162" s="144" t="s">
        <v>143</v>
      </c>
      <c r="J162" s="37"/>
      <c r="K162" s="68">
        <f>K165+K171+K163+K167+K169</f>
        <v>1063.4</v>
      </c>
      <c r="L162" s="101">
        <f>L166+L172+L163+L167+L169</f>
        <v>863</v>
      </c>
      <c r="M162" s="102">
        <f>M165+M171+M163+M167+M169</f>
        <v>669.9</v>
      </c>
    </row>
    <row r="163" spans="1:13" ht="13.5" customHeight="1">
      <c r="A163" s="171" t="s">
        <v>96</v>
      </c>
      <c r="B163" s="181"/>
      <c r="C163" s="181"/>
      <c r="D163" s="181"/>
      <c r="E163" s="182"/>
      <c r="F163" s="40">
        <v>630</v>
      </c>
      <c r="G163" s="41" t="s">
        <v>41</v>
      </c>
      <c r="H163" s="41" t="s">
        <v>38</v>
      </c>
      <c r="I163" s="144" t="s">
        <v>144</v>
      </c>
      <c r="J163" s="37"/>
      <c r="K163" s="68">
        <f>K164</f>
        <v>150</v>
      </c>
      <c r="L163" s="67">
        <f>L164</f>
        <v>130</v>
      </c>
      <c r="M163" s="68">
        <f>M164</f>
        <v>100</v>
      </c>
    </row>
    <row r="164" spans="1:13" ht="24" customHeight="1">
      <c r="A164" s="171" t="s">
        <v>55</v>
      </c>
      <c r="B164" s="172"/>
      <c r="C164" s="172"/>
      <c r="D164" s="172"/>
      <c r="E164" s="173"/>
      <c r="F164" s="40">
        <v>630</v>
      </c>
      <c r="G164" s="41" t="s">
        <v>41</v>
      </c>
      <c r="H164" s="41" t="s">
        <v>38</v>
      </c>
      <c r="I164" s="144" t="s">
        <v>144</v>
      </c>
      <c r="J164" s="37" t="s">
        <v>69</v>
      </c>
      <c r="K164" s="68">
        <v>150</v>
      </c>
      <c r="L164" s="67">
        <v>130</v>
      </c>
      <c r="M164" s="68">
        <v>100</v>
      </c>
    </row>
    <row r="165" spans="1:13" ht="12.75">
      <c r="A165" s="93" t="s">
        <v>43</v>
      </c>
      <c r="B165" s="81"/>
      <c r="C165" s="80"/>
      <c r="D165" s="39"/>
      <c r="E165" s="40"/>
      <c r="F165" s="40">
        <v>630</v>
      </c>
      <c r="G165" s="41" t="s">
        <v>41</v>
      </c>
      <c r="H165" s="41" t="s">
        <v>38</v>
      </c>
      <c r="I165" s="144" t="s">
        <v>145</v>
      </c>
      <c r="J165" s="37"/>
      <c r="K165" s="68">
        <f>SUM(K166)</f>
        <v>150</v>
      </c>
      <c r="L165" s="67">
        <f>SUM(L166)</f>
        <v>140</v>
      </c>
      <c r="M165" s="68">
        <f>SUM(M166)</f>
        <v>120</v>
      </c>
    </row>
    <row r="166" spans="1:13" ht="24.75" customHeight="1">
      <c r="A166" s="200" t="s">
        <v>55</v>
      </c>
      <c r="B166" s="201"/>
      <c r="C166" s="201"/>
      <c r="D166" s="201"/>
      <c r="E166" s="202"/>
      <c r="F166" s="40">
        <v>630</v>
      </c>
      <c r="G166" s="41" t="s">
        <v>41</v>
      </c>
      <c r="H166" s="41" t="s">
        <v>38</v>
      </c>
      <c r="I166" s="144" t="s">
        <v>145</v>
      </c>
      <c r="J166" s="37" t="s">
        <v>69</v>
      </c>
      <c r="K166" s="68">
        <v>150</v>
      </c>
      <c r="L166" s="103">
        <v>140</v>
      </c>
      <c r="M166" s="68">
        <v>120</v>
      </c>
    </row>
    <row r="167" spans="1:13" ht="15" customHeight="1">
      <c r="A167" s="171" t="s">
        <v>97</v>
      </c>
      <c r="B167" s="181"/>
      <c r="C167" s="181"/>
      <c r="D167" s="181"/>
      <c r="E167" s="182"/>
      <c r="F167" s="40">
        <v>630</v>
      </c>
      <c r="G167" s="41" t="s">
        <v>41</v>
      </c>
      <c r="H167" s="41" t="s">
        <v>38</v>
      </c>
      <c r="I167" s="144" t="s">
        <v>146</v>
      </c>
      <c r="J167" s="37"/>
      <c r="K167" s="68">
        <f>SUM(K168)</f>
        <v>30</v>
      </c>
      <c r="L167" s="103">
        <f>SUM(L168)</f>
        <v>30</v>
      </c>
      <c r="M167" s="68">
        <f>SUM(M168)</f>
        <v>30</v>
      </c>
    </row>
    <row r="168" spans="1:13" ht="26.25" customHeight="1">
      <c r="A168" s="175" t="s">
        <v>55</v>
      </c>
      <c r="B168" s="176"/>
      <c r="C168" s="176"/>
      <c r="D168" s="176"/>
      <c r="E168" s="177"/>
      <c r="F168" s="40">
        <v>630</v>
      </c>
      <c r="G168" s="41" t="s">
        <v>41</v>
      </c>
      <c r="H168" s="41" t="s">
        <v>38</v>
      </c>
      <c r="I168" s="144" t="s">
        <v>146</v>
      </c>
      <c r="J168" s="37" t="s">
        <v>69</v>
      </c>
      <c r="K168" s="68">
        <v>30</v>
      </c>
      <c r="L168" s="103">
        <v>30</v>
      </c>
      <c r="M168" s="68">
        <v>30</v>
      </c>
    </row>
    <row r="169" spans="1:13" ht="14.25" customHeight="1">
      <c r="A169" s="168" t="s">
        <v>98</v>
      </c>
      <c r="B169" s="169"/>
      <c r="C169" s="169"/>
      <c r="D169" s="169"/>
      <c r="E169" s="170"/>
      <c r="F169" s="40">
        <v>630</v>
      </c>
      <c r="G169" s="41" t="s">
        <v>41</v>
      </c>
      <c r="H169" s="41" t="s">
        <v>38</v>
      </c>
      <c r="I169" s="144" t="s">
        <v>147</v>
      </c>
      <c r="J169" s="37"/>
      <c r="K169" s="68">
        <f>SUM(K170)</f>
        <v>230</v>
      </c>
      <c r="L169" s="103">
        <f>L170</f>
        <v>200</v>
      </c>
      <c r="M169" s="68">
        <f>M170</f>
        <v>200</v>
      </c>
    </row>
    <row r="170" spans="1:13" ht="27.75" customHeight="1">
      <c r="A170" s="175" t="s">
        <v>55</v>
      </c>
      <c r="B170" s="176"/>
      <c r="C170" s="176"/>
      <c r="D170" s="176"/>
      <c r="E170" s="177"/>
      <c r="F170" s="40">
        <v>630</v>
      </c>
      <c r="G170" s="41" t="s">
        <v>41</v>
      </c>
      <c r="H170" s="41" t="s">
        <v>38</v>
      </c>
      <c r="I170" s="144" t="s">
        <v>147</v>
      </c>
      <c r="J170" s="37" t="s">
        <v>69</v>
      </c>
      <c r="K170" s="68">
        <v>230</v>
      </c>
      <c r="L170" s="103">
        <v>200</v>
      </c>
      <c r="M170" s="68">
        <v>200</v>
      </c>
    </row>
    <row r="171" spans="1:13" ht="13.5" customHeight="1">
      <c r="A171" s="203" t="s">
        <v>99</v>
      </c>
      <c r="B171" s="183"/>
      <c r="C171" s="183"/>
      <c r="D171" s="183"/>
      <c r="E171" s="184"/>
      <c r="F171" s="40">
        <v>630</v>
      </c>
      <c r="G171" s="41" t="s">
        <v>41</v>
      </c>
      <c r="H171" s="41" t="s">
        <v>38</v>
      </c>
      <c r="I171" s="144" t="s">
        <v>148</v>
      </c>
      <c r="J171" s="37"/>
      <c r="K171" s="68">
        <f>SUM(K172)</f>
        <v>503.4</v>
      </c>
      <c r="L171" s="67">
        <f>SUM(L172)</f>
        <v>363</v>
      </c>
      <c r="M171" s="68">
        <f>SUM(M172)</f>
        <v>219.9</v>
      </c>
    </row>
    <row r="172" spans="1:13" ht="24" customHeight="1">
      <c r="A172" s="197" t="s">
        <v>55</v>
      </c>
      <c r="B172" s="198"/>
      <c r="C172" s="198"/>
      <c r="D172" s="198"/>
      <c r="E172" s="199"/>
      <c r="F172" s="40">
        <v>630</v>
      </c>
      <c r="G172" s="41" t="s">
        <v>41</v>
      </c>
      <c r="H172" s="41" t="s">
        <v>38</v>
      </c>
      <c r="I172" s="144" t="s">
        <v>148</v>
      </c>
      <c r="J172" s="37" t="s">
        <v>69</v>
      </c>
      <c r="K172" s="68">
        <v>503.4</v>
      </c>
      <c r="L172" s="67">
        <v>363</v>
      </c>
      <c r="M172" s="68">
        <v>219.9</v>
      </c>
    </row>
    <row r="173" spans="1:13" ht="24" customHeight="1">
      <c r="A173" s="171" t="s">
        <v>187</v>
      </c>
      <c r="B173" s="181"/>
      <c r="C173" s="181"/>
      <c r="D173" s="181"/>
      <c r="E173" s="182"/>
      <c r="F173" s="40">
        <v>630</v>
      </c>
      <c r="G173" s="41" t="s">
        <v>41</v>
      </c>
      <c r="H173" s="41" t="s">
        <v>41</v>
      </c>
      <c r="I173" s="41"/>
      <c r="J173" s="37"/>
      <c r="K173" s="48">
        <f aca="true" t="shared" si="12" ref="K173:M174">K174</f>
        <v>234.8</v>
      </c>
      <c r="L173" s="51">
        <f t="shared" si="12"/>
        <v>243.3</v>
      </c>
      <c r="M173" s="68">
        <f t="shared" si="12"/>
        <v>253</v>
      </c>
    </row>
    <row r="174" spans="1:13" ht="24" customHeight="1">
      <c r="A174" s="171" t="s">
        <v>188</v>
      </c>
      <c r="B174" s="181"/>
      <c r="C174" s="181"/>
      <c r="D174" s="181"/>
      <c r="E174" s="182"/>
      <c r="F174" s="40">
        <v>630</v>
      </c>
      <c r="G174" s="41" t="s">
        <v>41</v>
      </c>
      <c r="H174" s="41" t="s">
        <v>41</v>
      </c>
      <c r="I174" s="143" t="s">
        <v>189</v>
      </c>
      <c r="J174" s="37"/>
      <c r="K174" s="48">
        <f t="shared" si="12"/>
        <v>234.8</v>
      </c>
      <c r="L174" s="51">
        <v>243.3</v>
      </c>
      <c r="M174" s="68">
        <v>253</v>
      </c>
    </row>
    <row r="175" spans="1:13" ht="13.5" customHeight="1">
      <c r="A175" s="163" t="s">
        <v>165</v>
      </c>
      <c r="B175" s="164"/>
      <c r="C175" s="164"/>
      <c r="D175" s="164"/>
      <c r="E175" s="165"/>
      <c r="F175" s="40">
        <v>630</v>
      </c>
      <c r="G175" s="41" t="s">
        <v>41</v>
      </c>
      <c r="H175" s="41" t="s">
        <v>41</v>
      </c>
      <c r="I175" s="143" t="s">
        <v>189</v>
      </c>
      <c r="J175" s="37" t="s">
        <v>73</v>
      </c>
      <c r="K175" s="48">
        <v>234.8</v>
      </c>
      <c r="L175" s="51">
        <v>234.3</v>
      </c>
      <c r="M175" s="99">
        <v>243.7</v>
      </c>
    </row>
    <row r="176" spans="1:13" ht="12.75" customHeight="1">
      <c r="A176" s="124" t="s">
        <v>44</v>
      </c>
      <c r="B176" s="86"/>
      <c r="C176" s="86"/>
      <c r="D176" s="86"/>
      <c r="E176" s="87"/>
      <c r="F176" s="40">
        <v>630</v>
      </c>
      <c r="G176" s="41" t="s">
        <v>45</v>
      </c>
      <c r="H176" s="41"/>
      <c r="I176" s="144"/>
      <c r="J176" s="37"/>
      <c r="K176" s="68">
        <f>SUM(K177)</f>
        <v>100</v>
      </c>
      <c r="L176" s="67">
        <f>SUM(L177)</f>
        <v>100</v>
      </c>
      <c r="M176" s="145">
        <f>SUM(M177)</f>
        <v>100</v>
      </c>
    </row>
    <row r="177" spans="1:13" ht="12.75" customHeight="1">
      <c r="A177" s="93" t="s">
        <v>75</v>
      </c>
      <c r="B177" s="39"/>
      <c r="C177" s="44"/>
      <c r="D177" s="39"/>
      <c r="E177" s="40"/>
      <c r="F177" s="40">
        <v>630</v>
      </c>
      <c r="G177" s="41" t="s">
        <v>45</v>
      </c>
      <c r="H177" s="41" t="s">
        <v>45</v>
      </c>
      <c r="I177" s="159"/>
      <c r="J177" s="42"/>
      <c r="K177" s="146">
        <f>SUM(K178)</f>
        <v>100</v>
      </c>
      <c r="L177" s="154">
        <f aca="true" t="shared" si="13" ref="L177:M180">SUM(L178)</f>
        <v>100</v>
      </c>
      <c r="M177" s="25">
        <f t="shared" si="13"/>
        <v>100</v>
      </c>
    </row>
    <row r="178" spans="1:13" ht="12.75">
      <c r="A178" s="93" t="s">
        <v>81</v>
      </c>
      <c r="B178" s="39"/>
      <c r="C178" s="51"/>
      <c r="D178" s="80"/>
      <c r="E178" s="66"/>
      <c r="F178" s="77">
        <v>630</v>
      </c>
      <c r="G178" s="29" t="s">
        <v>45</v>
      </c>
      <c r="H178" s="29" t="s">
        <v>45</v>
      </c>
      <c r="I178" s="143" t="s">
        <v>130</v>
      </c>
      <c r="J178" s="41"/>
      <c r="K178" s="68">
        <f>SUM(K180)</f>
        <v>100</v>
      </c>
      <c r="L178" s="67">
        <f>SUM(L180)</f>
        <v>100</v>
      </c>
      <c r="M178" s="68">
        <f>SUM(M180)</f>
        <v>100</v>
      </c>
    </row>
    <row r="179" spans="1:13" ht="24.75" customHeight="1">
      <c r="A179" s="192" t="s">
        <v>100</v>
      </c>
      <c r="B179" s="190"/>
      <c r="C179" s="190"/>
      <c r="D179" s="190"/>
      <c r="E179" s="191"/>
      <c r="F179" s="77">
        <v>630</v>
      </c>
      <c r="G179" s="29" t="s">
        <v>45</v>
      </c>
      <c r="H179" s="29" t="s">
        <v>45</v>
      </c>
      <c r="I179" s="143" t="s">
        <v>149</v>
      </c>
      <c r="J179" s="41"/>
      <c r="K179" s="68">
        <f>K180</f>
        <v>100</v>
      </c>
      <c r="L179" s="67">
        <f>L180</f>
        <v>100</v>
      </c>
      <c r="M179" s="68">
        <f>M180</f>
        <v>100</v>
      </c>
    </row>
    <row r="180" spans="1:13" ht="12.75">
      <c r="A180" s="120" t="s">
        <v>65</v>
      </c>
      <c r="B180" s="39"/>
      <c r="C180" s="51"/>
      <c r="D180" s="80"/>
      <c r="E180" s="66"/>
      <c r="F180" s="77">
        <v>630</v>
      </c>
      <c r="G180" s="29" t="s">
        <v>45</v>
      </c>
      <c r="H180" s="29" t="s">
        <v>45</v>
      </c>
      <c r="I180" s="143" t="s">
        <v>150</v>
      </c>
      <c r="J180" s="41"/>
      <c r="K180" s="68">
        <f>SUM(K181)</f>
        <v>100</v>
      </c>
      <c r="L180" s="132">
        <f t="shared" si="13"/>
        <v>100</v>
      </c>
      <c r="M180" s="68">
        <f t="shared" si="13"/>
        <v>100</v>
      </c>
    </row>
    <row r="181" spans="1:13" ht="25.5" customHeight="1">
      <c r="A181" s="163" t="s">
        <v>55</v>
      </c>
      <c r="B181" s="164"/>
      <c r="C181" s="164"/>
      <c r="D181" s="164"/>
      <c r="E181" s="165"/>
      <c r="F181" s="77">
        <v>630</v>
      </c>
      <c r="G181" s="29" t="s">
        <v>45</v>
      </c>
      <c r="H181" s="29" t="s">
        <v>45</v>
      </c>
      <c r="I181" s="143" t="s">
        <v>150</v>
      </c>
      <c r="J181" s="41" t="s">
        <v>69</v>
      </c>
      <c r="K181" s="68">
        <v>100</v>
      </c>
      <c r="L181" s="155">
        <v>100</v>
      </c>
      <c r="M181" s="145">
        <v>100</v>
      </c>
    </row>
    <row r="182" spans="1:13" ht="14.25">
      <c r="A182" s="125" t="s">
        <v>51</v>
      </c>
      <c r="B182" s="27"/>
      <c r="C182" s="36"/>
      <c r="D182" s="36"/>
      <c r="E182" s="45"/>
      <c r="F182" s="28">
        <v>630</v>
      </c>
      <c r="G182" s="29" t="s">
        <v>40</v>
      </c>
      <c r="H182" s="29" t="s">
        <v>34</v>
      </c>
      <c r="I182" s="2"/>
      <c r="J182" s="8"/>
      <c r="K182" s="97">
        <f>K183+K188+K192</f>
        <v>2163.7000000000003</v>
      </c>
      <c r="L182" s="27">
        <f>L183+L188</f>
        <v>2133.4</v>
      </c>
      <c r="M182" s="96">
        <f>M183+M188</f>
        <v>2138.4</v>
      </c>
    </row>
    <row r="183" spans="1:13" ht="12.75" customHeight="1">
      <c r="A183" s="26" t="s">
        <v>52</v>
      </c>
      <c r="B183" s="27"/>
      <c r="C183" s="27"/>
      <c r="D183" s="27"/>
      <c r="E183" s="28"/>
      <c r="F183" s="28">
        <v>630</v>
      </c>
      <c r="G183" s="29" t="s">
        <v>40</v>
      </c>
      <c r="H183" s="29" t="s">
        <v>33</v>
      </c>
      <c r="I183" s="55"/>
      <c r="J183" s="65"/>
      <c r="K183" s="38">
        <f>SUM(K185)</f>
        <v>2058.4</v>
      </c>
      <c r="L183" s="27">
        <f>SUM(L185)</f>
        <v>2058.4</v>
      </c>
      <c r="M183" s="97">
        <f>SUM(M185)</f>
        <v>2058.4</v>
      </c>
    </row>
    <row r="184" spans="1:13" ht="49.5" customHeight="1">
      <c r="A184" s="163" t="s">
        <v>191</v>
      </c>
      <c r="B184" s="166"/>
      <c r="C184" s="166"/>
      <c r="D184" s="166"/>
      <c r="E184" s="167"/>
      <c r="F184" s="28">
        <v>630</v>
      </c>
      <c r="G184" s="29" t="s">
        <v>40</v>
      </c>
      <c r="H184" s="29" t="s">
        <v>33</v>
      </c>
      <c r="I184" s="139" t="s">
        <v>152</v>
      </c>
      <c r="J184" s="65"/>
      <c r="K184" s="38">
        <f>SUM(K185)</f>
        <v>2058.4</v>
      </c>
      <c r="L184" s="27">
        <f>SUM(L185)</f>
        <v>2058.4</v>
      </c>
      <c r="M184" s="97">
        <f>SUM(M185)</f>
        <v>2058.4</v>
      </c>
    </row>
    <row r="185" spans="1:13" ht="36.75" customHeight="1">
      <c r="A185" s="163" t="s">
        <v>153</v>
      </c>
      <c r="B185" s="164"/>
      <c r="C185" s="164"/>
      <c r="D185" s="164"/>
      <c r="E185" s="165"/>
      <c r="F185" s="28">
        <v>630</v>
      </c>
      <c r="G185" s="29" t="s">
        <v>40</v>
      </c>
      <c r="H185" s="29" t="s">
        <v>33</v>
      </c>
      <c r="I185" s="136" t="s">
        <v>154</v>
      </c>
      <c r="J185" s="85"/>
      <c r="K185" s="38">
        <f aca="true" t="shared" si="14" ref="K185:M186">SUM(K186)</f>
        <v>2058.4</v>
      </c>
      <c r="L185" s="27">
        <f t="shared" si="14"/>
        <v>2058.4</v>
      </c>
      <c r="M185" s="97">
        <f t="shared" si="14"/>
        <v>2058.4</v>
      </c>
    </row>
    <row r="186" spans="1:13" ht="48.75" customHeight="1">
      <c r="A186" s="163" t="s">
        <v>169</v>
      </c>
      <c r="B186" s="164"/>
      <c r="C186" s="164"/>
      <c r="D186" s="164"/>
      <c r="E186" s="165"/>
      <c r="F186" s="28">
        <v>630</v>
      </c>
      <c r="G186" s="29" t="s">
        <v>40</v>
      </c>
      <c r="H186" s="29" t="s">
        <v>33</v>
      </c>
      <c r="I186" s="135" t="s">
        <v>170</v>
      </c>
      <c r="J186" s="85"/>
      <c r="K186" s="38">
        <f t="shared" si="14"/>
        <v>2058.4</v>
      </c>
      <c r="L186" s="27">
        <f>SUM(L187)</f>
        <v>2058.4</v>
      </c>
      <c r="M186" s="97">
        <f t="shared" si="14"/>
        <v>2058.4</v>
      </c>
    </row>
    <row r="187" spans="1:13" ht="15" customHeight="1">
      <c r="A187" s="204" t="s">
        <v>76</v>
      </c>
      <c r="B187" s="181"/>
      <c r="C187" s="181"/>
      <c r="D187" s="181"/>
      <c r="E187" s="182"/>
      <c r="F187" s="28">
        <v>630</v>
      </c>
      <c r="G187" s="29" t="s">
        <v>40</v>
      </c>
      <c r="H187" s="29" t="s">
        <v>33</v>
      </c>
      <c r="I187" s="135" t="s">
        <v>170</v>
      </c>
      <c r="J187" s="85" t="s">
        <v>70</v>
      </c>
      <c r="K187" s="38">
        <v>2058.4</v>
      </c>
      <c r="L187" s="27">
        <v>2058.4</v>
      </c>
      <c r="M187" s="96">
        <v>2058.4</v>
      </c>
    </row>
    <row r="188" spans="1:13" ht="15" customHeight="1">
      <c r="A188" s="207" t="s">
        <v>114</v>
      </c>
      <c r="B188" s="169"/>
      <c r="C188" s="169"/>
      <c r="D188" s="169"/>
      <c r="E188" s="170"/>
      <c r="F188" s="28">
        <v>630</v>
      </c>
      <c r="G188" s="29" t="s">
        <v>40</v>
      </c>
      <c r="H188" s="29" t="s">
        <v>38</v>
      </c>
      <c r="I188" s="55"/>
      <c r="J188" s="127"/>
      <c r="K188" s="97">
        <f>SUM(K190)</f>
        <v>75</v>
      </c>
      <c r="L188" s="153">
        <f aca="true" t="shared" si="15" ref="L188:M190">SUM(L189)</f>
        <v>75</v>
      </c>
      <c r="M188" s="128">
        <f t="shared" si="15"/>
        <v>80</v>
      </c>
    </row>
    <row r="189" spans="1:13" ht="15.75" customHeight="1">
      <c r="A189" s="171" t="s">
        <v>171</v>
      </c>
      <c r="B189" s="205"/>
      <c r="C189" s="205"/>
      <c r="D189" s="205"/>
      <c r="E189" s="206"/>
      <c r="F189" s="28">
        <v>630</v>
      </c>
      <c r="G189" s="29" t="s">
        <v>40</v>
      </c>
      <c r="H189" s="29" t="s">
        <v>38</v>
      </c>
      <c r="I189" s="135" t="s">
        <v>172</v>
      </c>
      <c r="J189" s="127"/>
      <c r="K189" s="97">
        <f>SUM(K190)</f>
        <v>75</v>
      </c>
      <c r="L189" s="153">
        <f t="shared" si="15"/>
        <v>75</v>
      </c>
      <c r="M189" s="128">
        <f t="shared" si="15"/>
        <v>80</v>
      </c>
    </row>
    <row r="190" spans="1:13" ht="25.5" customHeight="1">
      <c r="A190" s="163" t="s">
        <v>221</v>
      </c>
      <c r="B190" s="208"/>
      <c r="C190" s="208"/>
      <c r="D190" s="208"/>
      <c r="E190" s="209"/>
      <c r="F190" s="28">
        <v>630</v>
      </c>
      <c r="G190" s="29" t="s">
        <v>40</v>
      </c>
      <c r="H190" s="29" t="s">
        <v>38</v>
      </c>
      <c r="I190" s="136" t="s">
        <v>173</v>
      </c>
      <c r="J190" s="127"/>
      <c r="K190" s="97">
        <f>SUM(K191)</f>
        <v>75</v>
      </c>
      <c r="L190" s="153">
        <f t="shared" si="15"/>
        <v>75</v>
      </c>
      <c r="M190" s="128">
        <f t="shared" si="15"/>
        <v>80</v>
      </c>
    </row>
    <row r="191" spans="1:13" ht="28.5" customHeight="1">
      <c r="A191" s="163" t="s">
        <v>55</v>
      </c>
      <c r="B191" s="164"/>
      <c r="C191" s="164"/>
      <c r="D191" s="164"/>
      <c r="E191" s="165"/>
      <c r="F191" s="28">
        <v>630</v>
      </c>
      <c r="G191" s="29" t="s">
        <v>40</v>
      </c>
      <c r="H191" s="29" t="s">
        <v>38</v>
      </c>
      <c r="I191" s="135" t="s">
        <v>173</v>
      </c>
      <c r="J191" s="127" t="s">
        <v>69</v>
      </c>
      <c r="K191" s="97">
        <v>75</v>
      </c>
      <c r="L191" s="153">
        <v>75</v>
      </c>
      <c r="M191" s="128">
        <v>80</v>
      </c>
    </row>
    <row r="192" spans="1:13" ht="15" customHeight="1">
      <c r="A192" s="168" t="s">
        <v>215</v>
      </c>
      <c r="B192" s="169"/>
      <c r="C192" s="169"/>
      <c r="D192" s="169"/>
      <c r="E192" s="170"/>
      <c r="F192" s="28">
        <v>630</v>
      </c>
      <c r="G192" s="29" t="s">
        <v>40</v>
      </c>
      <c r="H192" s="29" t="s">
        <v>71</v>
      </c>
      <c r="I192" s="135"/>
      <c r="J192" s="127"/>
      <c r="K192" s="97">
        <f>SUM(K193)</f>
        <v>30.3</v>
      </c>
      <c r="L192" s="153">
        <f>SUM(L193)</f>
        <v>0</v>
      </c>
      <c r="M192" s="128">
        <f>SUM(M193)</f>
        <v>0</v>
      </c>
    </row>
    <row r="193" spans="1:13" ht="13.5" customHeight="1">
      <c r="A193" s="168" t="s">
        <v>81</v>
      </c>
      <c r="B193" s="169"/>
      <c r="C193" s="169"/>
      <c r="D193" s="169"/>
      <c r="E193" s="170"/>
      <c r="F193" s="28">
        <v>630</v>
      </c>
      <c r="G193" s="29" t="s">
        <v>40</v>
      </c>
      <c r="H193" s="29" t="s">
        <v>71</v>
      </c>
      <c r="I193" s="135" t="s">
        <v>130</v>
      </c>
      <c r="J193" s="127"/>
      <c r="K193" s="97">
        <f>SUM(K197+K194)</f>
        <v>30.3</v>
      </c>
      <c r="L193" s="153">
        <f>SUM(L197)</f>
        <v>0</v>
      </c>
      <c r="M193" s="128">
        <f>SUM(M197)</f>
        <v>0</v>
      </c>
    </row>
    <row r="194" spans="1:13" ht="64.5" customHeight="1">
      <c r="A194" s="163" t="s">
        <v>216</v>
      </c>
      <c r="B194" s="166"/>
      <c r="C194" s="166"/>
      <c r="D194" s="166"/>
      <c r="E194" s="167"/>
      <c r="F194" s="28">
        <v>630</v>
      </c>
      <c r="G194" s="29" t="s">
        <v>40</v>
      </c>
      <c r="H194" s="29" t="s">
        <v>71</v>
      </c>
      <c r="I194" s="135" t="s">
        <v>217</v>
      </c>
      <c r="J194" s="127"/>
      <c r="K194" s="97">
        <v>30</v>
      </c>
      <c r="L194" s="153">
        <v>0</v>
      </c>
      <c r="M194" s="128">
        <v>0</v>
      </c>
    </row>
    <row r="195" spans="1:13" ht="25.5" customHeight="1">
      <c r="A195" s="163" t="s">
        <v>55</v>
      </c>
      <c r="B195" s="164"/>
      <c r="C195" s="164"/>
      <c r="D195" s="164"/>
      <c r="E195" s="165"/>
      <c r="F195" s="28">
        <v>630</v>
      </c>
      <c r="G195" s="29" t="s">
        <v>40</v>
      </c>
      <c r="H195" s="29" t="s">
        <v>71</v>
      </c>
      <c r="I195" s="135" t="s">
        <v>217</v>
      </c>
      <c r="J195" s="127" t="s">
        <v>69</v>
      </c>
      <c r="K195" s="97">
        <v>30</v>
      </c>
      <c r="L195" s="153">
        <v>0</v>
      </c>
      <c r="M195" s="128">
        <v>0</v>
      </c>
    </row>
    <row r="196" spans="1:13" ht="74.25" customHeight="1">
      <c r="A196" s="163" t="s">
        <v>218</v>
      </c>
      <c r="B196" s="164"/>
      <c r="C196" s="164"/>
      <c r="D196" s="164"/>
      <c r="E196" s="165"/>
      <c r="F196" s="28">
        <v>630</v>
      </c>
      <c r="G196" s="29" t="s">
        <v>40</v>
      </c>
      <c r="H196" s="29" t="s">
        <v>71</v>
      </c>
      <c r="I196" s="135" t="s">
        <v>219</v>
      </c>
      <c r="J196" s="127"/>
      <c r="K196" s="97">
        <v>0.3</v>
      </c>
      <c r="L196" s="153">
        <v>0</v>
      </c>
      <c r="M196" s="128">
        <v>0</v>
      </c>
    </row>
    <row r="197" spans="1:13" ht="24.75" customHeight="1">
      <c r="A197" s="163" t="s">
        <v>55</v>
      </c>
      <c r="B197" s="164"/>
      <c r="C197" s="164"/>
      <c r="D197" s="164"/>
      <c r="E197" s="165"/>
      <c r="F197" s="28">
        <v>630</v>
      </c>
      <c r="G197" s="29" t="s">
        <v>40</v>
      </c>
      <c r="H197" s="29" t="s">
        <v>71</v>
      </c>
      <c r="I197" s="135" t="s">
        <v>220</v>
      </c>
      <c r="J197" s="127" t="s">
        <v>69</v>
      </c>
      <c r="K197" s="97">
        <v>0.3</v>
      </c>
      <c r="L197" s="153">
        <v>0</v>
      </c>
      <c r="M197" s="128">
        <v>0</v>
      </c>
    </row>
    <row r="198" spans="1:13" ht="13.5" customHeight="1">
      <c r="A198" s="124" t="s">
        <v>102</v>
      </c>
      <c r="B198" s="86"/>
      <c r="C198" s="86"/>
      <c r="D198" s="86"/>
      <c r="E198" s="87"/>
      <c r="F198" s="40">
        <v>630</v>
      </c>
      <c r="G198" s="41" t="s">
        <v>47</v>
      </c>
      <c r="H198" s="41"/>
      <c r="I198" s="41"/>
      <c r="J198" s="37"/>
      <c r="K198" s="68">
        <f>SUM(K199)</f>
        <v>280</v>
      </c>
      <c r="L198" s="67">
        <f>SUM(L199)</f>
        <v>230</v>
      </c>
      <c r="M198" s="145">
        <f>SUM(M199)</f>
        <v>230</v>
      </c>
    </row>
    <row r="199" spans="1:13" ht="15" customHeight="1">
      <c r="A199" s="93" t="s">
        <v>177</v>
      </c>
      <c r="B199" s="39"/>
      <c r="C199" s="44"/>
      <c r="D199" s="39"/>
      <c r="E199" s="40"/>
      <c r="F199" s="40">
        <v>630</v>
      </c>
      <c r="G199" s="41" t="s">
        <v>47</v>
      </c>
      <c r="H199" s="41" t="s">
        <v>33</v>
      </c>
      <c r="I199" s="42"/>
      <c r="J199" s="42"/>
      <c r="K199" s="146">
        <f>SUM(K200)</f>
        <v>280</v>
      </c>
      <c r="L199" s="154">
        <f aca="true" t="shared" si="16" ref="L199:M202">SUM(L200)</f>
        <v>230</v>
      </c>
      <c r="M199" s="25">
        <f t="shared" si="16"/>
        <v>230</v>
      </c>
    </row>
    <row r="200" spans="1:13" ht="15" customHeight="1">
      <c r="A200" s="93" t="s">
        <v>81</v>
      </c>
      <c r="B200" s="39"/>
      <c r="C200" s="51"/>
      <c r="D200" s="80"/>
      <c r="E200" s="66"/>
      <c r="F200" s="77">
        <v>630</v>
      </c>
      <c r="G200" s="29" t="s">
        <v>47</v>
      </c>
      <c r="H200" s="29" t="s">
        <v>33</v>
      </c>
      <c r="I200" s="29" t="s">
        <v>130</v>
      </c>
      <c r="J200" s="41"/>
      <c r="K200" s="68">
        <f>SUM(K202)</f>
        <v>280</v>
      </c>
      <c r="L200" s="67">
        <f>SUM(L202)</f>
        <v>230</v>
      </c>
      <c r="M200" s="68">
        <f>SUM(M202)</f>
        <v>230</v>
      </c>
    </row>
    <row r="201" spans="1:13" ht="24" customHeight="1">
      <c r="A201" s="192" t="s">
        <v>100</v>
      </c>
      <c r="B201" s="190"/>
      <c r="C201" s="190"/>
      <c r="D201" s="190"/>
      <c r="E201" s="191"/>
      <c r="F201" s="77">
        <v>630</v>
      </c>
      <c r="G201" s="29" t="s">
        <v>47</v>
      </c>
      <c r="H201" s="29" t="s">
        <v>33</v>
      </c>
      <c r="I201" s="29" t="s">
        <v>149</v>
      </c>
      <c r="J201" s="41"/>
      <c r="K201" s="68">
        <f>K202</f>
        <v>280</v>
      </c>
      <c r="L201" s="67">
        <f>L202</f>
        <v>230</v>
      </c>
      <c r="M201" s="68">
        <f>M202</f>
        <v>230</v>
      </c>
    </row>
    <row r="202" spans="1:13" ht="15" customHeight="1">
      <c r="A202" s="120" t="s">
        <v>101</v>
      </c>
      <c r="B202" s="39"/>
      <c r="C202" s="51"/>
      <c r="D202" s="80"/>
      <c r="E202" s="66"/>
      <c r="F202" s="77">
        <v>630</v>
      </c>
      <c r="G202" s="29" t="s">
        <v>47</v>
      </c>
      <c r="H202" s="29" t="s">
        <v>33</v>
      </c>
      <c r="I202" s="29" t="s">
        <v>151</v>
      </c>
      <c r="J202" s="41"/>
      <c r="K202" s="68">
        <f>SUM(K203)</f>
        <v>280</v>
      </c>
      <c r="L202" s="132">
        <f t="shared" si="16"/>
        <v>230</v>
      </c>
      <c r="M202" s="68">
        <f t="shared" si="16"/>
        <v>230</v>
      </c>
    </row>
    <row r="203" spans="1:13" ht="25.5" customHeight="1">
      <c r="A203" s="163" t="s">
        <v>55</v>
      </c>
      <c r="B203" s="164"/>
      <c r="C203" s="164"/>
      <c r="D203" s="164"/>
      <c r="E203" s="165"/>
      <c r="F203" s="48">
        <v>630</v>
      </c>
      <c r="G203" s="41" t="s">
        <v>47</v>
      </c>
      <c r="H203" s="41" t="s">
        <v>33</v>
      </c>
      <c r="I203" s="41" t="s">
        <v>151</v>
      </c>
      <c r="J203" s="41" t="s">
        <v>69</v>
      </c>
      <c r="K203" s="68">
        <v>280</v>
      </c>
      <c r="L203" s="67">
        <v>230</v>
      </c>
      <c r="M203" s="68">
        <v>230</v>
      </c>
    </row>
    <row r="204" spans="1:13" ht="13.5" customHeight="1">
      <c r="A204" s="10"/>
      <c r="B204" s="46"/>
      <c r="C204" s="12"/>
      <c r="D204" s="11"/>
      <c r="E204" s="11"/>
      <c r="F204" s="11"/>
      <c r="G204" s="9"/>
      <c r="H204" s="9"/>
      <c r="I204" s="9"/>
      <c r="J204" s="9"/>
      <c r="K204" s="4"/>
      <c r="L204" s="4"/>
      <c r="M204" s="4"/>
    </row>
    <row r="205" spans="1:13" ht="12.75">
      <c r="A205" s="11"/>
      <c r="B205" s="11"/>
      <c r="C205" s="10"/>
      <c r="D205" s="10"/>
      <c r="E205" s="10"/>
      <c r="F205" s="10"/>
      <c r="G205" s="47"/>
      <c r="H205" s="47"/>
      <c r="I205" s="4"/>
      <c r="J205" s="4"/>
      <c r="K205" s="11"/>
      <c r="L205" s="11"/>
      <c r="M205" s="11"/>
    </row>
    <row r="206" spans="1:13" ht="12.75">
      <c r="A206" s="46"/>
      <c r="B206" s="46"/>
      <c r="C206" s="12"/>
      <c r="D206" s="10"/>
      <c r="E206" s="10"/>
      <c r="F206" s="10"/>
      <c r="G206" s="9"/>
      <c r="H206" s="9"/>
      <c r="I206" s="9"/>
      <c r="J206" s="9"/>
      <c r="K206" s="4"/>
      <c r="L206" s="4"/>
      <c r="M206" s="4"/>
    </row>
  </sheetData>
  <sheetProtection/>
  <mergeCells count="166">
    <mergeCell ref="A92:E92"/>
    <mergeCell ref="A99:E99"/>
    <mergeCell ref="A100:E100"/>
    <mergeCell ref="A163:E163"/>
    <mergeCell ref="J29:J32"/>
    <mergeCell ref="A38:E39"/>
    <mergeCell ref="A49:E50"/>
    <mergeCell ref="A87:E87"/>
    <mergeCell ref="A74:E74"/>
    <mergeCell ref="A132:E132"/>
    <mergeCell ref="A24:M24"/>
    <mergeCell ref="L29:M29"/>
    <mergeCell ref="A30:E30"/>
    <mergeCell ref="F29:F32"/>
    <mergeCell ref="G29:G32"/>
    <mergeCell ref="H29:H32"/>
    <mergeCell ref="I29:I32"/>
    <mergeCell ref="A91:E91"/>
    <mergeCell ref="A42:E42"/>
    <mergeCell ref="A15:I15"/>
    <mergeCell ref="A6:M6"/>
    <mergeCell ref="A7:M7"/>
    <mergeCell ref="L9:M9"/>
    <mergeCell ref="A10:E10"/>
    <mergeCell ref="A25:M25"/>
    <mergeCell ref="A26:M26"/>
    <mergeCell ref="A16:I16"/>
    <mergeCell ref="A17:I17"/>
    <mergeCell ref="A1:M1"/>
    <mergeCell ref="A2:M2"/>
    <mergeCell ref="A3:M3"/>
    <mergeCell ref="A5:M5"/>
    <mergeCell ref="A14:I14"/>
    <mergeCell ref="A40:E41"/>
    <mergeCell ref="A27:M27"/>
    <mergeCell ref="A18:I18"/>
    <mergeCell ref="A19:I19"/>
    <mergeCell ref="A22:M22"/>
    <mergeCell ref="F49:F50"/>
    <mergeCell ref="K49:K50"/>
    <mergeCell ref="L49:L50"/>
    <mergeCell ref="G49:G50"/>
    <mergeCell ref="A23:M23"/>
    <mergeCell ref="A45:E45"/>
    <mergeCell ref="A63:E63"/>
    <mergeCell ref="A67:E67"/>
    <mergeCell ref="A53:E53"/>
    <mergeCell ref="A54:E54"/>
    <mergeCell ref="A55:E55"/>
    <mergeCell ref="A52:E52"/>
    <mergeCell ref="A43:E43"/>
    <mergeCell ref="A75:E75"/>
    <mergeCell ref="A47:E48"/>
    <mergeCell ref="A44:E44"/>
    <mergeCell ref="A46:E46"/>
    <mergeCell ref="A79:E79"/>
    <mergeCell ref="A56:E56"/>
    <mergeCell ref="A62:E62"/>
    <mergeCell ref="A64:E64"/>
    <mergeCell ref="A77:E77"/>
    <mergeCell ref="A85:E85"/>
    <mergeCell ref="A60:E61"/>
    <mergeCell ref="A76:E76"/>
    <mergeCell ref="A78:E78"/>
    <mergeCell ref="A83:E83"/>
    <mergeCell ref="A82:E82"/>
    <mergeCell ref="A84:E84"/>
    <mergeCell ref="A80:E80"/>
    <mergeCell ref="A81:E81"/>
    <mergeCell ref="M49:M50"/>
    <mergeCell ref="A58:E59"/>
    <mergeCell ref="H49:H50"/>
    <mergeCell ref="I49:I50"/>
    <mergeCell ref="A51:E51"/>
    <mergeCell ref="J49:J50"/>
    <mergeCell ref="A108:E108"/>
    <mergeCell ref="A109:E109"/>
    <mergeCell ref="A110:E110"/>
    <mergeCell ref="A112:E112"/>
    <mergeCell ref="A155:E155"/>
    <mergeCell ref="A154:E154"/>
    <mergeCell ref="A115:E115"/>
    <mergeCell ref="A116:E116"/>
    <mergeCell ref="A117:E117"/>
    <mergeCell ref="A128:E128"/>
    <mergeCell ref="A203:E203"/>
    <mergeCell ref="A179:E179"/>
    <mergeCell ref="A185:E185"/>
    <mergeCell ref="A186:E186"/>
    <mergeCell ref="A187:E187"/>
    <mergeCell ref="A189:E189"/>
    <mergeCell ref="A188:E188"/>
    <mergeCell ref="A190:E190"/>
    <mergeCell ref="A191:E191"/>
    <mergeCell ref="A201:E201"/>
    <mergeCell ref="A171:E171"/>
    <mergeCell ref="A173:E173"/>
    <mergeCell ref="A174:E174"/>
    <mergeCell ref="A193:E193"/>
    <mergeCell ref="A197:E197"/>
    <mergeCell ref="A184:E184"/>
    <mergeCell ref="A167:E167"/>
    <mergeCell ref="A168:E168"/>
    <mergeCell ref="A169:E169"/>
    <mergeCell ref="A170:E170"/>
    <mergeCell ref="A164:E164"/>
    <mergeCell ref="A175:E175"/>
    <mergeCell ref="A172:E172"/>
    <mergeCell ref="A166:E166"/>
    <mergeCell ref="A181:E181"/>
    <mergeCell ref="A159:E159"/>
    <mergeCell ref="A160:E160"/>
    <mergeCell ref="A153:E153"/>
    <mergeCell ref="A122:E122"/>
    <mergeCell ref="A123:E123"/>
    <mergeCell ref="A124:E124"/>
    <mergeCell ref="A127:E127"/>
    <mergeCell ref="A147:E147"/>
    <mergeCell ref="A148:E148"/>
    <mergeCell ref="A149:E149"/>
    <mergeCell ref="A157:E157"/>
    <mergeCell ref="A158:E158"/>
    <mergeCell ref="A133:E133"/>
    <mergeCell ref="A134:E134"/>
    <mergeCell ref="A98:E98"/>
    <mergeCell ref="A137:E137"/>
    <mergeCell ref="A138:E138"/>
    <mergeCell ref="A139:E139"/>
    <mergeCell ref="A141:E141"/>
    <mergeCell ref="A111:E111"/>
    <mergeCell ref="A118:E118"/>
    <mergeCell ref="A114:E114"/>
    <mergeCell ref="A120:E120"/>
    <mergeCell ref="A121:E121"/>
    <mergeCell ref="A119:E119"/>
    <mergeCell ref="A152:E152"/>
    <mergeCell ref="A150:E150"/>
    <mergeCell ref="A151:E151"/>
    <mergeCell ref="A70:E70"/>
    <mergeCell ref="A71:E71"/>
    <mergeCell ref="A72:E72"/>
    <mergeCell ref="A73:E73"/>
    <mergeCell ref="A104:E104"/>
    <mergeCell ref="A105:E105"/>
    <mergeCell ref="A97:E97"/>
    <mergeCell ref="A113:E113"/>
    <mergeCell ref="A93:E93"/>
    <mergeCell ref="A86:E86"/>
    <mergeCell ref="A89:E89"/>
    <mergeCell ref="A90:E90"/>
    <mergeCell ref="A106:E106"/>
    <mergeCell ref="A107:E107"/>
    <mergeCell ref="A101:E101"/>
    <mergeCell ref="A102:E102"/>
    <mergeCell ref="A103:E103"/>
    <mergeCell ref="A88:E88"/>
    <mergeCell ref="A140:E140"/>
    <mergeCell ref="A194:E194"/>
    <mergeCell ref="A195:E195"/>
    <mergeCell ref="A196:E196"/>
    <mergeCell ref="A129:E129"/>
    <mergeCell ref="A130:E130"/>
    <mergeCell ref="A131:E131"/>
    <mergeCell ref="A192:E192"/>
    <mergeCell ref="A144:E144"/>
    <mergeCell ref="A146:E146"/>
  </mergeCells>
  <printOptions/>
  <pageMargins left="0.75" right="0.75" top="1" bottom="1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2018-11-15T06:11:08Z</cp:lastPrinted>
  <dcterms:created xsi:type="dcterms:W3CDTF">1996-10-08T23:32:33Z</dcterms:created>
  <dcterms:modified xsi:type="dcterms:W3CDTF">2018-11-19T07:15:56Z</dcterms:modified>
  <cp:category/>
  <cp:version/>
  <cp:contentType/>
  <cp:contentStatus/>
</cp:coreProperties>
</file>