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25" tabRatio="964"/>
  </bookViews>
  <sheets>
    <sheet name="Приложение 1 доходы" sheetId="1" r:id="rId1"/>
  </sheets>
  <definedNames>
    <definedName name="_xlnm.Print_Area" localSheetId="0">'Приложение 1 доходы'!$A$1:$L$37</definedName>
  </definedNames>
  <calcPr calcId="124519"/>
</workbook>
</file>

<file path=xl/calcChain.xml><?xml version="1.0" encoding="utf-8"?>
<calcChain xmlns="http://schemas.openxmlformats.org/spreadsheetml/2006/main">
  <c r="B16" i="1"/>
  <c r="L31" l="1"/>
  <c r="L17"/>
  <c r="L18"/>
  <c r="L20"/>
  <c r="J34"/>
  <c r="I34"/>
  <c r="B29"/>
  <c r="B6"/>
  <c r="B27" l="1"/>
  <c r="B37" s="1"/>
  <c r="L21"/>
  <c r="J36"/>
  <c r="J31"/>
  <c r="J20"/>
  <c r="I36"/>
  <c r="K20"/>
  <c r="I20"/>
  <c r="H20"/>
  <c r="L34" l="1"/>
  <c r="L35"/>
  <c r="L9"/>
  <c r="I31"/>
  <c r="I17"/>
  <c r="I18"/>
  <c r="I19"/>
  <c r="I21"/>
  <c r="L14" l="1"/>
  <c r="L15"/>
  <c r="L22"/>
  <c r="L23"/>
  <c r="K13"/>
  <c r="K10"/>
  <c r="K11"/>
  <c r="K12"/>
  <c r="L11"/>
  <c r="L12"/>
  <c r="L13"/>
  <c r="L10"/>
  <c r="L8"/>
  <c r="K9"/>
  <c r="J9"/>
  <c r="I9"/>
  <c r="H9"/>
  <c r="J17" l="1"/>
  <c r="J18"/>
  <c r="J21"/>
  <c r="J22"/>
  <c r="J14"/>
  <c r="J15"/>
  <c r="J11"/>
  <c r="J8"/>
  <c r="I8"/>
  <c r="K23"/>
  <c r="H23"/>
  <c r="C6"/>
  <c r="L24" l="1"/>
  <c r="L32" l="1"/>
  <c r="L33"/>
  <c r="F29"/>
  <c r="F6"/>
  <c r="L6" s="1"/>
  <c r="K8"/>
  <c r="J10"/>
  <c r="J12"/>
  <c r="J13"/>
  <c r="I10"/>
  <c r="I11"/>
  <c r="I12"/>
  <c r="I13"/>
  <c r="H8" l="1"/>
  <c r="H22"/>
  <c r="H24"/>
  <c r="L25"/>
  <c r="K19"/>
  <c r="K21"/>
  <c r="K22"/>
  <c r="K24"/>
  <c r="K25"/>
  <c r="K35"/>
  <c r="K36"/>
  <c r="I22"/>
  <c r="C29"/>
  <c r="D29"/>
  <c r="E29"/>
  <c r="H36"/>
  <c r="F16" l="1"/>
  <c r="L16" s="1"/>
  <c r="G14"/>
  <c r="G15"/>
  <c r="K31"/>
  <c r="K18"/>
  <c r="K17"/>
  <c r="H21"/>
  <c r="H18"/>
  <c r="H17"/>
  <c r="C16" l="1"/>
  <c r="I32"/>
  <c r="H35"/>
  <c r="H32"/>
  <c r="H33"/>
  <c r="H34"/>
  <c r="H31"/>
  <c r="H30"/>
  <c r="H25"/>
  <c r="H19"/>
  <c r="H11"/>
  <c r="H12"/>
  <c r="H13"/>
  <c r="H10"/>
  <c r="H7"/>
  <c r="J33"/>
  <c r="J32"/>
  <c r="J30"/>
  <c r="J7"/>
  <c r="I7"/>
  <c r="I33"/>
  <c r="I30"/>
  <c r="E6"/>
  <c r="K7"/>
  <c r="L7"/>
  <c r="K14"/>
  <c r="K15"/>
  <c r="K30"/>
  <c r="L30"/>
  <c r="K32"/>
  <c r="K33"/>
  <c r="K34"/>
  <c r="I14"/>
  <c r="D6"/>
  <c r="D16"/>
  <c r="E16"/>
  <c r="J16" s="1"/>
  <c r="I16" l="1"/>
  <c r="K16"/>
  <c r="F27"/>
  <c r="F37" s="1"/>
  <c r="C27"/>
  <c r="L29"/>
  <c r="I29"/>
  <c r="H29"/>
  <c r="J29"/>
  <c r="H16"/>
  <c r="E27"/>
  <c r="D27"/>
  <c r="D37" s="1"/>
  <c r="I6"/>
  <c r="J6"/>
  <c r="H6"/>
  <c r="K29"/>
  <c r="K6"/>
  <c r="G16" l="1"/>
  <c r="G20"/>
  <c r="G9"/>
  <c r="G6"/>
  <c r="G23"/>
  <c r="G34"/>
  <c r="G33"/>
  <c r="G7"/>
  <c r="G35"/>
  <c r="G8"/>
  <c r="G10"/>
  <c r="G21"/>
  <c r="G13"/>
  <c r="G32"/>
  <c r="G22"/>
  <c r="G12"/>
  <c r="G25"/>
  <c r="G11"/>
  <c r="G24"/>
  <c r="G31"/>
  <c r="G36"/>
  <c r="G18"/>
  <c r="G30"/>
  <c r="H27"/>
  <c r="L27"/>
  <c r="E37"/>
  <c r="H37" s="1"/>
  <c r="I27"/>
  <c r="J27"/>
  <c r="I37"/>
  <c r="G17"/>
  <c r="G19"/>
  <c r="K37"/>
  <c r="K27"/>
  <c r="G29" l="1"/>
  <c r="J37"/>
  <c r="L37"/>
  <c r="G27" l="1"/>
  <c r="G37" s="1"/>
  <c r="C37" l="1"/>
</calcChain>
</file>

<file path=xl/sharedStrings.xml><?xml version="1.0" encoding="utf-8"?>
<sst xmlns="http://schemas.openxmlformats.org/spreadsheetml/2006/main" count="59" uniqueCount="49">
  <si>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</si>
  <si>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</si>
  <si>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</si>
  <si>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</si>
  <si>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</si>
  <si>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Штрафы, санкции, возмещение ущерба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</si>
  <si>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</si>
  <si>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</si>
  <si>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</si>
  <si>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</si>
  <si>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</si>
  <si>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</si>
  <si>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</si>
  <si>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</si>
  <si>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</si>
  <si>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</si>
  <si>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</si>
  <si>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</si>
  <si>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</si>
  <si>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</si>
  <si>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</si>
  <si>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</si>
  <si>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</si>
  <si>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</si>
  <si>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</si>
  <si>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</si>
  <si>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</si>
  <si>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</si>
  <si>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</si>
  <si>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</si>
  <si>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</si>
  <si>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</si>
  <si>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доходы от компенсации затрат бюджетов сельских поселений</t>
  </si>
  <si>
    <t>Налог, взымаемый в связи с применением упрощенной системы налогообложения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</si>
  <si>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</si>
  <si>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</si>
  <si>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Бюджетные назначения на 2020 год  (решение от 27.12.2019 №2)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</si>
  <si>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</si>
  <si>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на 2020 год, %</t>
  </si>
  <si>
    <t>Доходы от сдачи в аренду имущества, составляющего казну сельских поселений (за исключением земельныъх участков)</t>
  </si>
  <si>
    <t>Показатели кассового исполнения за 9 мес 2019 года</t>
  </si>
  <si>
    <t>Показатели кассового исполнения за 9 мес 2020 года                      (ф. 0503117)</t>
  </si>
  <si>
    <t xml:space="preserve">Отклонение  показателей  исполнения бюджета за 9 мес. 2020 года относительно уточненных бюджетных назначений на 9 мес. 2020, тыс.руб.  </t>
  </si>
  <si>
    <t>Исполнение бюджета за      9 месяцев 2020  года относительно уточненных бюджетных назначений</t>
  </si>
  <si>
    <t>Отклонение  показателей  исполнения бюджета за              9 месяцев 2020 года относительно 9 месяцев              2019 года</t>
  </si>
  <si>
    <t>Уточненные бюджетные назначения на 2020 год    (решение от 28.09.2020, ф.0503117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</si>
  <si>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</si>
  <si>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ПРИЛОЖЕНИЕ № 1 к пояснительной записке</t>
  </si>
  <si>
    <t>на 9 мес 2020 года, %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</si>
</sst>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4" xfId="2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4" fillId="0" borderId="25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8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5" borderId="35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7" fontId="4" fillId="6" borderId="33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8" xfId="0" applyNumberFormat="1" applyFont="1" applyFill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167" fontId="3" fillId="8" borderId="38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6" xfId="1" applyNumberFormat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7" fontId="3" fillId="7" borderId="38" xfId="1" applyNumberFormat="1" applyFont="1" applyFill="1" applyBorder="1" applyAlignment="1">
      <alignment horizontal="right" vertical="center"/>
    </xf>
    <xf numFmtId="165" fontId="3" fillId="5" borderId="42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top" wrapText="1"/>
    </xf>
    <xf numFmtId="165" fontId="3" fillId="0" borderId="38" xfId="0" applyNumberFormat="1" applyFont="1" applyFill="1" applyBorder="1" applyAlignment="1">
      <alignment horizontal="right" vertical="center"/>
    </xf>
    <xf numFmtId="165" fontId="3" fillId="0" borderId="45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7" fontId="3" fillId="0" borderId="4" xfId="1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7" fontId="3" fillId="0" borderId="7" xfId="1" applyNumberFormat="1" applyFont="1" applyFill="1" applyBorder="1" applyAlignment="1">
      <alignment horizontal="right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8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E21" sqref="E21"/>
    </sheetView>
  </sheetViews>
  <sheetFormatPr defaultColWidth="9.140625" defaultRowHeight="12.75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4.85546875" style="9" customWidth="1"/>
    <col min="13" max="16384" width="9.14062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65" t="s">
        <v>47</v>
      </c>
      <c r="K1" s="165"/>
      <c r="L1" s="165"/>
    </row>
    <row r="2" spans="1:16" ht="12" customHeight="1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6" ht="12.75" customHeight="1" thickBot="1">
      <c r="A3" s="16"/>
      <c r="B3" s="17"/>
      <c r="C3" s="17"/>
      <c r="D3" s="18"/>
      <c r="E3" s="18"/>
      <c r="F3" s="157"/>
      <c r="G3" s="157"/>
      <c r="H3" s="157"/>
      <c r="I3" s="157"/>
      <c r="J3" s="157"/>
      <c r="K3" s="20"/>
      <c r="L3" s="36" t="s">
        <v>27</v>
      </c>
    </row>
    <row r="4" spans="1:16" ht="76.5" customHeight="1">
      <c r="A4" s="154" t="s">
        <v>21</v>
      </c>
      <c r="B4" s="168" t="s">
        <v>40</v>
      </c>
      <c r="C4" s="158" t="s">
        <v>36</v>
      </c>
      <c r="D4" s="158" t="s">
        <v>45</v>
      </c>
      <c r="E4" s="158" t="s">
        <v>31</v>
      </c>
      <c r="F4" s="158" t="s">
        <v>41</v>
      </c>
      <c r="G4" s="160" t="s">
        <v>23</v>
      </c>
      <c r="H4" s="162" t="s">
        <v>42</v>
      </c>
      <c r="I4" s="160" t="s">
        <v>43</v>
      </c>
      <c r="J4" s="160"/>
      <c r="K4" s="166" t="s">
        <v>44</v>
      </c>
      <c r="L4" s="167"/>
    </row>
    <row r="5" spans="1:16" ht="53.25" customHeight="1" thickBot="1">
      <c r="A5" s="155"/>
      <c r="B5" s="169"/>
      <c r="C5" s="159"/>
      <c r="D5" s="159"/>
      <c r="E5" s="159"/>
      <c r="F5" s="159"/>
      <c r="G5" s="161"/>
      <c r="H5" s="163"/>
      <c r="I5" s="65" t="s">
        <v>38</v>
      </c>
      <c r="J5" s="153" t="s">
        <v>48</v>
      </c>
      <c r="K5" s="66" t="s">
        <v>6</v>
      </c>
      <c r="L5" s="67" t="s">
        <v>24</v>
      </c>
    </row>
    <row r="6" spans="1:16" s="13" customFormat="1" ht="15.75" customHeight="1" thickBot="1">
      <c r="A6" s="26" t="s">
        <v>7</v>
      </c>
      <c r="B6" s="55">
        <f>SUM(B7:B15)</f>
        <v>3762.2999999999997</v>
      </c>
      <c r="C6" s="55">
        <f>SUM(C7:C15)</f>
        <v>4374.5</v>
      </c>
      <c r="D6" s="55">
        <f t="shared" ref="D6:E6" si="0">SUM(D7:D15)</f>
        <v>3812.3</v>
      </c>
      <c r="E6" s="55">
        <f t="shared" si="0"/>
        <v>3035.1000000000004</v>
      </c>
      <c r="F6" s="55">
        <f>SUM(F7:F15)</f>
        <v>3041.2999999999997</v>
      </c>
      <c r="G6" s="130">
        <f t="shared" ref="G6:G13" si="1">F6/$F$37</f>
        <v>9.0782364705531166E-2</v>
      </c>
      <c r="H6" s="84">
        <f t="shared" ref="H6:H13" si="2">F6-E6</f>
        <v>6.1999999999993634</v>
      </c>
      <c r="I6" s="86">
        <f t="shared" ref="I6:I13" si="3">F6/D6</f>
        <v>0.79775988248563845</v>
      </c>
      <c r="J6" s="86">
        <f t="shared" ref="J6:J22" si="4">F6/E6</f>
        <v>1.0020427663009455</v>
      </c>
      <c r="K6" s="87">
        <f t="shared" ref="K6:K27" si="5">F6-B6</f>
        <v>-721</v>
      </c>
      <c r="L6" s="126">
        <f>F6/B6-100%</f>
        <v>-0.19163809371926743</v>
      </c>
    </row>
    <row r="7" spans="1:16" ht="13.5" customHeight="1">
      <c r="A7" s="25" t="s">
        <v>0</v>
      </c>
      <c r="B7" s="58">
        <v>803.2</v>
      </c>
      <c r="C7" s="104">
        <v>1140</v>
      </c>
      <c r="D7" s="58">
        <v>1140</v>
      </c>
      <c r="E7" s="58">
        <v>837.5</v>
      </c>
      <c r="F7" s="58">
        <v>823.9</v>
      </c>
      <c r="G7" s="113">
        <f t="shared" si="1"/>
        <v>2.4593295722515746E-2</v>
      </c>
      <c r="H7" s="114">
        <f t="shared" si="2"/>
        <v>-13.600000000000023</v>
      </c>
      <c r="I7" s="115">
        <f t="shared" si="3"/>
        <v>0.72271929824561398</v>
      </c>
      <c r="J7" s="115">
        <f t="shared" si="4"/>
        <v>0.98376119402985074</v>
      </c>
      <c r="K7" s="109">
        <f t="shared" si="5"/>
        <v>20.699999999999932</v>
      </c>
      <c r="L7" s="110">
        <f>F7/B7-100%</f>
        <v>2.5771912350597503E-2</v>
      </c>
    </row>
    <row r="8" spans="1:16" ht="12" customHeight="1">
      <c r="A8" s="25" t="s">
        <v>29</v>
      </c>
      <c r="B8" s="108">
        <v>194.4</v>
      </c>
      <c r="C8" s="107">
        <v>247.2</v>
      </c>
      <c r="D8" s="108">
        <v>247.2</v>
      </c>
      <c r="E8" s="108">
        <v>185</v>
      </c>
      <c r="F8" s="108">
        <v>181.7</v>
      </c>
      <c r="G8" s="31">
        <f t="shared" si="1"/>
        <v>5.4237186949643293E-3</v>
      </c>
      <c r="H8" s="39">
        <f t="shared" si="2"/>
        <v>-3.3000000000000114</v>
      </c>
      <c r="I8" s="50">
        <f t="shared" si="3"/>
        <v>0.73503236245954695</v>
      </c>
      <c r="J8" s="50">
        <f t="shared" si="4"/>
        <v>0.98216216216216212</v>
      </c>
      <c r="K8" s="46">
        <f t="shared" si="5"/>
        <v>-12.700000000000017</v>
      </c>
      <c r="L8" s="75">
        <f t="shared" ref="L8:L9" si="6">F8/B8-100%</f>
        <v>-6.532921810699599E-2</v>
      </c>
    </row>
    <row r="9" spans="1:16" ht="25.5" customHeight="1">
      <c r="A9" s="25" t="s">
        <v>33</v>
      </c>
      <c r="B9" s="108">
        <v>208.6</v>
      </c>
      <c r="C9" s="107">
        <v>80</v>
      </c>
      <c r="D9" s="108">
        <v>224.2</v>
      </c>
      <c r="E9" s="108">
        <v>224.2</v>
      </c>
      <c r="F9" s="108">
        <v>287.60000000000002</v>
      </c>
      <c r="G9" s="31">
        <f t="shared" si="1"/>
        <v>8.5848183636309371E-3</v>
      </c>
      <c r="H9" s="39">
        <f t="shared" si="2"/>
        <v>63.400000000000034</v>
      </c>
      <c r="I9" s="50">
        <f t="shared" si="3"/>
        <v>1.2827832292595898</v>
      </c>
      <c r="J9" s="50">
        <f t="shared" si="4"/>
        <v>1.2827832292595898</v>
      </c>
      <c r="K9" s="46">
        <f t="shared" si="5"/>
        <v>79.000000000000028</v>
      </c>
      <c r="L9" s="75">
        <f t="shared" si="6"/>
        <v>0.37871524448705673</v>
      </c>
    </row>
    <row r="10" spans="1:16" ht="12" customHeight="1">
      <c r="A10" s="22" t="s">
        <v>1</v>
      </c>
      <c r="B10" s="38">
        <v>2143</v>
      </c>
      <c r="C10" s="105">
        <v>2130</v>
      </c>
      <c r="D10" s="39">
        <v>1423.6</v>
      </c>
      <c r="E10" s="39">
        <v>1423.6</v>
      </c>
      <c r="F10" s="38">
        <v>1423.6</v>
      </c>
      <c r="G10" s="31">
        <f t="shared" si="1"/>
        <v>4.2494253902868567E-2</v>
      </c>
      <c r="H10" s="39">
        <f t="shared" si="2"/>
        <v>0</v>
      </c>
      <c r="I10" s="50">
        <f t="shared" si="3"/>
        <v>1</v>
      </c>
      <c r="J10" s="50">
        <f t="shared" si="4"/>
        <v>1</v>
      </c>
      <c r="K10" s="46">
        <f t="shared" si="5"/>
        <v>-719.40000000000009</v>
      </c>
      <c r="L10" s="75">
        <f t="shared" ref="L10:L23" si="7">F10/B10-100%</f>
        <v>-0.33569762015865612</v>
      </c>
    </row>
    <row r="11" spans="1:16" ht="14.25" customHeight="1">
      <c r="A11" s="22" t="s">
        <v>15</v>
      </c>
      <c r="B11" s="38">
        <v>7.3</v>
      </c>
      <c r="C11" s="105">
        <v>8</v>
      </c>
      <c r="D11" s="39">
        <v>8</v>
      </c>
      <c r="E11" s="39">
        <v>6</v>
      </c>
      <c r="F11" s="38">
        <v>4.4000000000000004</v>
      </c>
      <c r="G11" s="31">
        <f t="shared" si="1"/>
        <v>1.3133936300408944E-4</v>
      </c>
      <c r="H11" s="39">
        <f t="shared" si="2"/>
        <v>-1.5999999999999996</v>
      </c>
      <c r="I11" s="50">
        <f t="shared" si="3"/>
        <v>0.55000000000000004</v>
      </c>
      <c r="J11" s="50">
        <f t="shared" si="4"/>
        <v>0.73333333333333339</v>
      </c>
      <c r="K11" s="46">
        <f t="shared" si="5"/>
        <v>-2.8999999999999995</v>
      </c>
      <c r="L11" s="75">
        <f t="shared" si="7"/>
        <v>-0.39726027397260266</v>
      </c>
    </row>
    <row r="12" spans="1:16" s="6" customFormat="1" ht="12.75" customHeight="1">
      <c r="A12" s="23" t="s">
        <v>2</v>
      </c>
      <c r="B12" s="38">
        <v>399.7</v>
      </c>
      <c r="C12" s="97">
        <v>761.3</v>
      </c>
      <c r="D12" s="38">
        <v>761.3</v>
      </c>
      <c r="E12" s="38">
        <v>352.8</v>
      </c>
      <c r="F12" s="38">
        <v>317.5</v>
      </c>
      <c r="G12" s="31">
        <f t="shared" si="1"/>
        <v>9.4773290349541798E-3</v>
      </c>
      <c r="H12" s="39">
        <f t="shared" si="2"/>
        <v>-35.300000000000011</v>
      </c>
      <c r="I12" s="50">
        <f t="shared" si="3"/>
        <v>0.41704978326546699</v>
      </c>
      <c r="J12" s="50">
        <f t="shared" si="4"/>
        <v>0.89994331065759636</v>
      </c>
      <c r="K12" s="46">
        <f t="shared" si="5"/>
        <v>-82.199999999999989</v>
      </c>
      <c r="L12" s="75">
        <f t="shared" si="7"/>
        <v>-0.20565424068051041</v>
      </c>
      <c r="N12" s="164"/>
      <c r="O12" s="164"/>
      <c r="P12" s="164"/>
    </row>
    <row r="13" spans="1:16" ht="15" customHeight="1" thickBot="1">
      <c r="A13" s="23" t="s">
        <v>9</v>
      </c>
      <c r="B13" s="51">
        <v>6.1</v>
      </c>
      <c r="C13" s="106">
        <v>8</v>
      </c>
      <c r="D13" s="51">
        <v>8</v>
      </c>
      <c r="E13" s="51">
        <v>6</v>
      </c>
      <c r="F13" s="51">
        <v>2.6</v>
      </c>
      <c r="G13" s="77">
        <f t="shared" si="1"/>
        <v>7.7609623593325572E-5</v>
      </c>
      <c r="H13" s="72">
        <f t="shared" si="2"/>
        <v>-3.4</v>
      </c>
      <c r="I13" s="50">
        <f t="shared" si="3"/>
        <v>0.32500000000000001</v>
      </c>
      <c r="J13" s="124">
        <f t="shared" si="4"/>
        <v>0.43333333333333335</v>
      </c>
      <c r="K13" s="46">
        <f t="shared" si="5"/>
        <v>-3.4999999999999996</v>
      </c>
      <c r="L13" s="128">
        <f t="shared" si="7"/>
        <v>-0.57377049180327866</v>
      </c>
    </row>
    <row r="14" spans="1:16" ht="20.100000000000001" hidden="1" customHeight="1" thickBot="1">
      <c r="A14" s="27" t="s">
        <v>16</v>
      </c>
      <c r="B14" s="43"/>
      <c r="C14" s="56"/>
      <c r="D14" s="56"/>
      <c r="E14" s="43"/>
      <c r="F14" s="43"/>
      <c r="G14" s="73">
        <f t="shared" ref="G14:G15" si="8">F14/5378</f>
        <v>0</v>
      </c>
      <c r="H14" s="57"/>
      <c r="I14" s="47" t="e">
        <f>F14/E14</f>
        <v>#DIV/0!</v>
      </c>
      <c r="J14" s="115" t="e">
        <f t="shared" si="4"/>
        <v>#DIV/0!</v>
      </c>
      <c r="K14" s="48">
        <f t="shared" si="5"/>
        <v>0</v>
      </c>
      <c r="L14" s="110" t="e">
        <f t="shared" si="7"/>
        <v>#DIV/0!</v>
      </c>
    </row>
    <row r="15" spans="1:16" s="6" customFormat="1" ht="20.100000000000001" hidden="1" customHeight="1" thickBot="1">
      <c r="A15" s="27" t="s">
        <v>16</v>
      </c>
      <c r="B15" s="44"/>
      <c r="C15" s="49"/>
      <c r="D15" s="49"/>
      <c r="E15" s="45"/>
      <c r="F15" s="44"/>
      <c r="G15" s="59">
        <f t="shared" si="8"/>
        <v>0</v>
      </c>
      <c r="H15" s="45"/>
      <c r="I15" s="50"/>
      <c r="J15" s="50" t="e">
        <f t="shared" si="4"/>
        <v>#DIV/0!</v>
      </c>
      <c r="K15" s="46">
        <f t="shared" si="5"/>
        <v>0</v>
      </c>
      <c r="L15" s="75" t="e">
        <f t="shared" si="7"/>
        <v>#DIV/0!</v>
      </c>
    </row>
    <row r="16" spans="1:16" s="14" customFormat="1" ht="19.5" customHeight="1" thickBot="1">
      <c r="A16" s="28" t="s">
        <v>8</v>
      </c>
      <c r="B16" s="84">
        <f>SUM(B19:B26)</f>
        <v>515.4</v>
      </c>
      <c r="C16" s="83">
        <f t="shared" ref="C16:E16" si="9">SUM(C17:C25)</f>
        <v>1074.3</v>
      </c>
      <c r="D16" s="83">
        <f t="shared" si="9"/>
        <v>1074.3</v>
      </c>
      <c r="E16" s="83">
        <f t="shared" si="9"/>
        <v>633.29999999999995</v>
      </c>
      <c r="F16" s="84">
        <f>SUM(F17:F25)</f>
        <v>627.5</v>
      </c>
      <c r="G16" s="130">
        <f t="shared" ref="G16" si="10">F16/$F$37</f>
        <v>1.8730784155696845E-2</v>
      </c>
      <c r="H16" s="84">
        <f>F16-E16</f>
        <v>-5.7999999999999545</v>
      </c>
      <c r="I16" s="86">
        <f t="shared" ref="I16:I21" si="11">F16/D16</f>
        <v>0.58410127524899935</v>
      </c>
      <c r="J16" s="123">
        <f t="shared" si="4"/>
        <v>0.9908416232433287</v>
      </c>
      <c r="K16" s="87">
        <f t="shared" si="5"/>
        <v>112.10000000000002</v>
      </c>
      <c r="L16" s="127">
        <f t="shared" si="7"/>
        <v>0.21750097012029501</v>
      </c>
    </row>
    <row r="17" spans="1:12" s="6" customFormat="1" ht="56.25" hidden="1" customHeight="1">
      <c r="A17" s="68" t="s">
        <v>25</v>
      </c>
      <c r="B17" s="40"/>
      <c r="C17" s="40"/>
      <c r="D17" s="71"/>
      <c r="E17" s="70"/>
      <c r="F17" s="40"/>
      <c r="G17" s="35">
        <f t="shared" ref="G17:G25" si="12">F17/$F$37</f>
        <v>0</v>
      </c>
      <c r="H17" s="58">
        <f t="shared" ref="H17:H18" si="13">F17-E17</f>
        <v>0</v>
      </c>
      <c r="I17" s="86" t="e">
        <f t="shared" si="11"/>
        <v>#DIV/0!</v>
      </c>
      <c r="J17" s="122" t="e">
        <f t="shared" si="4"/>
        <v>#DIV/0!</v>
      </c>
      <c r="K17" s="34">
        <f t="shared" ref="K17:K25" si="14">F17-B17</f>
        <v>0</v>
      </c>
      <c r="L17" s="127" t="e">
        <f t="shared" si="7"/>
        <v>#DIV/0!</v>
      </c>
    </row>
    <row r="18" spans="1:12" s="6" customFormat="1" ht="37.5" hidden="1" customHeight="1">
      <c r="A18" s="69" t="s">
        <v>26</v>
      </c>
      <c r="B18" s="38"/>
      <c r="C18" s="38"/>
      <c r="D18" s="38"/>
      <c r="E18" s="97"/>
      <c r="F18" s="38"/>
      <c r="G18" s="103">
        <f t="shared" si="12"/>
        <v>0</v>
      </c>
      <c r="H18" s="39">
        <f t="shared" si="13"/>
        <v>0</v>
      </c>
      <c r="I18" s="133" t="e">
        <f t="shared" si="11"/>
        <v>#DIV/0!</v>
      </c>
      <c r="J18" s="118" t="e">
        <f t="shared" si="4"/>
        <v>#DIV/0!</v>
      </c>
      <c r="K18" s="46">
        <f t="shared" si="14"/>
        <v>0</v>
      </c>
      <c r="L18" s="127" t="e">
        <f t="shared" si="7"/>
        <v>#DIV/0!</v>
      </c>
    </row>
    <row r="19" spans="1:12" s="6" customFormat="1" ht="78" customHeight="1" thickBot="1">
      <c r="A19" s="69" t="s">
        <v>37</v>
      </c>
      <c r="B19" s="57">
        <v>0</v>
      </c>
      <c r="C19" s="57">
        <v>210.3</v>
      </c>
      <c r="D19" s="57">
        <v>210.3</v>
      </c>
      <c r="E19" s="57">
        <v>0</v>
      </c>
      <c r="F19" s="57">
        <v>0</v>
      </c>
      <c r="G19" s="102">
        <f t="shared" si="12"/>
        <v>0</v>
      </c>
      <c r="H19" s="131">
        <f>F19-E19</f>
        <v>0</v>
      </c>
      <c r="I19" s="119">
        <f t="shared" si="11"/>
        <v>0</v>
      </c>
      <c r="J19" s="132" t="s">
        <v>22</v>
      </c>
      <c r="K19" s="46">
        <f t="shared" si="14"/>
        <v>0</v>
      </c>
      <c r="L19" s="128" t="s">
        <v>22</v>
      </c>
    </row>
    <row r="20" spans="1:12" s="6" customFormat="1" ht="38.25" customHeight="1" thickBot="1">
      <c r="A20" s="69" t="s">
        <v>39</v>
      </c>
      <c r="B20" s="57">
        <v>48</v>
      </c>
      <c r="C20" s="57">
        <v>216.1</v>
      </c>
      <c r="D20" s="57">
        <v>216.1</v>
      </c>
      <c r="E20" s="57">
        <v>162</v>
      </c>
      <c r="F20" s="57">
        <v>109.4</v>
      </c>
      <c r="G20" s="102">
        <f t="shared" si="12"/>
        <v>3.2655741619653147E-3</v>
      </c>
      <c r="H20" s="131">
        <f>F20-E20</f>
        <v>-52.599999999999994</v>
      </c>
      <c r="I20" s="119">
        <f t="shared" si="11"/>
        <v>0.50624710782045357</v>
      </c>
      <c r="J20" s="124">
        <f t="shared" si="4"/>
        <v>0.67530864197530871</v>
      </c>
      <c r="K20" s="46">
        <f t="shared" si="14"/>
        <v>61.400000000000006</v>
      </c>
      <c r="L20" s="128">
        <f t="shared" si="7"/>
        <v>1.2791666666666668</v>
      </c>
    </row>
    <row r="21" spans="1:12" ht="67.5" customHeight="1">
      <c r="A21" s="22" t="s">
        <v>34</v>
      </c>
      <c r="B21" s="38">
        <v>121</v>
      </c>
      <c r="C21" s="38">
        <v>152</v>
      </c>
      <c r="D21" s="38">
        <v>152</v>
      </c>
      <c r="E21" s="38">
        <v>114</v>
      </c>
      <c r="F21" s="38">
        <v>152.80000000000001</v>
      </c>
      <c r="G21" s="31">
        <f t="shared" si="12"/>
        <v>4.5610578788692875E-3</v>
      </c>
      <c r="H21" s="135">
        <f t="shared" ref="H21:H24" si="15">F21-E21</f>
        <v>38.800000000000011</v>
      </c>
      <c r="I21" s="134">
        <f t="shared" si="11"/>
        <v>1.0052631578947369</v>
      </c>
      <c r="J21" s="132">
        <f t="shared" si="4"/>
        <v>1.3403508771929826</v>
      </c>
      <c r="K21" s="46">
        <f t="shared" si="14"/>
        <v>31.800000000000011</v>
      </c>
      <c r="L21" s="75">
        <f t="shared" si="7"/>
        <v>0.26280991735537196</v>
      </c>
    </row>
    <row r="22" spans="1:12" ht="36.75" customHeight="1" thickBot="1">
      <c r="A22" s="116" t="s">
        <v>35</v>
      </c>
      <c r="B22" s="45">
        <v>286.60000000000002</v>
      </c>
      <c r="C22" s="45">
        <v>495.9</v>
      </c>
      <c r="D22" s="45">
        <v>495.9</v>
      </c>
      <c r="E22" s="45">
        <v>357.3</v>
      </c>
      <c r="F22" s="45">
        <v>365.3</v>
      </c>
      <c r="G22" s="90">
        <f t="shared" si="12"/>
        <v>1.0904152114862243E-2</v>
      </c>
      <c r="H22" s="74">
        <f t="shared" si="15"/>
        <v>8</v>
      </c>
      <c r="I22" s="136">
        <f t="shared" ref="I22" si="16">F22/D22</f>
        <v>0.73664045170397263</v>
      </c>
      <c r="J22" s="119">
        <f t="shared" si="4"/>
        <v>1.0223901483347326</v>
      </c>
      <c r="K22" s="46">
        <f t="shared" si="14"/>
        <v>78.699999999999989</v>
      </c>
      <c r="L22" s="75">
        <f t="shared" si="7"/>
        <v>0.2745987438939288</v>
      </c>
    </row>
    <row r="23" spans="1:12" ht="21.75" customHeight="1" thickBot="1">
      <c r="A23" s="121" t="s">
        <v>32</v>
      </c>
      <c r="B23" s="45">
        <v>18</v>
      </c>
      <c r="C23" s="45">
        <v>0</v>
      </c>
      <c r="D23" s="45">
        <v>0</v>
      </c>
      <c r="E23" s="45">
        <v>0</v>
      </c>
      <c r="F23" s="45">
        <v>0</v>
      </c>
      <c r="G23" s="90">
        <f t="shared" si="12"/>
        <v>0</v>
      </c>
      <c r="H23" s="74">
        <f t="shared" ref="H23" si="17">F23-E23</f>
        <v>0</v>
      </c>
      <c r="I23" s="119" t="s">
        <v>22</v>
      </c>
      <c r="J23" s="119" t="s">
        <v>22</v>
      </c>
      <c r="K23" s="46">
        <f t="shared" ref="K23" si="18">F23-B23</f>
        <v>-18</v>
      </c>
      <c r="L23" s="75">
        <f t="shared" si="7"/>
        <v>-1</v>
      </c>
    </row>
    <row r="24" spans="1:12" s="5" customFormat="1" ht="12" hidden="1" customHeight="1" thickBot="1">
      <c r="A24" s="120" t="s">
        <v>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1">
        <f t="shared" si="12"/>
        <v>0</v>
      </c>
      <c r="H24" s="39">
        <f t="shared" si="15"/>
        <v>0</v>
      </c>
      <c r="I24" s="50" t="s">
        <v>22</v>
      </c>
      <c r="J24" s="33" t="s">
        <v>22</v>
      </c>
      <c r="K24" s="30">
        <f t="shared" si="14"/>
        <v>0</v>
      </c>
      <c r="L24" s="117" t="e">
        <f t="shared" ref="L24" si="19">F24/B24-100%</f>
        <v>#DIV/0!</v>
      </c>
    </row>
    <row r="25" spans="1:12" s="5" customFormat="1" ht="12" hidden="1" customHeight="1" thickBot="1">
      <c r="A25" s="112" t="s">
        <v>19</v>
      </c>
      <c r="B25" s="145"/>
      <c r="C25" s="145"/>
      <c r="D25" s="145"/>
      <c r="E25" s="145"/>
      <c r="F25" s="145"/>
      <c r="G25" s="113">
        <f t="shared" si="12"/>
        <v>0</v>
      </c>
      <c r="H25" s="114">
        <f>F25-E25</f>
        <v>0</v>
      </c>
      <c r="I25" s="115" t="s">
        <v>28</v>
      </c>
      <c r="J25" s="115" t="s">
        <v>28</v>
      </c>
      <c r="K25" s="109">
        <f t="shared" si="14"/>
        <v>0</v>
      </c>
      <c r="L25" s="110" t="e">
        <f t="shared" ref="L25" si="20">F25/B25-100%</f>
        <v>#DIV/0!</v>
      </c>
    </row>
    <row r="26" spans="1:12" s="5" customFormat="1" ht="51.95" customHeight="1" thickBot="1">
      <c r="A26" s="144" t="s">
        <v>46</v>
      </c>
      <c r="B26" s="146">
        <v>41.8</v>
      </c>
      <c r="C26" s="147"/>
      <c r="D26" s="147"/>
      <c r="E26" s="147"/>
      <c r="F26" s="147"/>
      <c r="G26" s="148"/>
      <c r="H26" s="149"/>
      <c r="I26" s="150"/>
      <c r="J26" s="150"/>
      <c r="K26" s="151"/>
      <c r="L26" s="152"/>
    </row>
    <row r="27" spans="1:12" s="15" customFormat="1" ht="12" customHeight="1" thickBot="1">
      <c r="A27" s="28" t="s">
        <v>10</v>
      </c>
      <c r="B27" s="84">
        <f>B6+B16</f>
        <v>4277.7</v>
      </c>
      <c r="C27" s="83">
        <f>C6+C16</f>
        <v>5448.8</v>
      </c>
      <c r="D27" s="83">
        <f>D6+D16</f>
        <v>4886.6000000000004</v>
      </c>
      <c r="E27" s="83">
        <f>E6+E16</f>
        <v>3668.4000000000005</v>
      </c>
      <c r="F27" s="84">
        <f>F6+F16</f>
        <v>3668.7999999999997</v>
      </c>
      <c r="G27" s="85">
        <f>G16+G6</f>
        <v>0.10951314886122801</v>
      </c>
      <c r="H27" s="84">
        <f>F27-E27</f>
        <v>0.39999999999918145</v>
      </c>
      <c r="I27" s="86">
        <f>F27/D27</f>
        <v>0.75078786886587801</v>
      </c>
      <c r="J27" s="86">
        <f>F27/E27</f>
        <v>1.0001090393632099</v>
      </c>
      <c r="K27" s="87">
        <f t="shared" si="5"/>
        <v>-608.90000000000009</v>
      </c>
      <c r="L27" s="88">
        <f>F27/B27-100%</f>
        <v>-0.14234284779203776</v>
      </c>
    </row>
    <row r="28" spans="1:12" s="5" customFormat="1" ht="4.5" hidden="1" customHeight="1" thickBot="1">
      <c r="A28" s="29"/>
      <c r="B28" s="61"/>
      <c r="C28" s="60"/>
      <c r="D28" s="60"/>
      <c r="E28" s="61"/>
      <c r="F28" s="61"/>
      <c r="G28" s="100"/>
      <c r="H28" s="61"/>
      <c r="I28" s="62"/>
      <c r="J28" s="62"/>
      <c r="K28" s="63"/>
      <c r="L28" s="64"/>
    </row>
    <row r="29" spans="1:12" ht="14.25" customHeight="1" thickBot="1">
      <c r="A29" s="78" t="s">
        <v>3</v>
      </c>
      <c r="B29" s="92">
        <f>SUM(B30:B36)</f>
        <v>42953.7</v>
      </c>
      <c r="C29" s="52">
        <f t="shared" ref="C29:G29" si="21">SUM(C30:C36)</f>
        <v>36395.600000000006</v>
      </c>
      <c r="D29" s="52">
        <f t="shared" si="21"/>
        <v>63515</v>
      </c>
      <c r="E29" s="52">
        <f t="shared" si="21"/>
        <v>30306.7</v>
      </c>
      <c r="F29" s="92">
        <f>SUM(F30:F36)</f>
        <v>29832.2</v>
      </c>
      <c r="G29" s="101">
        <f t="shared" si="21"/>
        <v>0.89048685113877202</v>
      </c>
      <c r="H29" s="92">
        <f t="shared" ref="H29:H36" si="22">F29-E29</f>
        <v>-474.5</v>
      </c>
      <c r="I29" s="93">
        <f t="shared" ref="I29:I36" si="23">F29/D29</f>
        <v>0.46968747539951194</v>
      </c>
      <c r="J29" s="93">
        <f t="shared" ref="J29:J36" si="24">F29/E29</f>
        <v>0.98434339601474263</v>
      </c>
      <c r="K29" s="94">
        <f t="shared" ref="K29:K36" si="25">F29-B29</f>
        <v>-13121.499999999996</v>
      </c>
      <c r="L29" s="95">
        <f t="shared" ref="L29:L35" si="26">F29/B29-100%</f>
        <v>-0.30548008669800264</v>
      </c>
    </row>
    <row r="30" spans="1:12" s="6" customFormat="1" ht="14.25" customHeight="1" thickBot="1">
      <c r="A30" s="79" t="s">
        <v>11</v>
      </c>
      <c r="B30" s="129">
        <v>8755.7999999999993</v>
      </c>
      <c r="C30" s="96">
        <v>13087.1</v>
      </c>
      <c r="D30" s="40">
        <v>13087.1</v>
      </c>
      <c r="E30" s="129">
        <v>9815.2999999999993</v>
      </c>
      <c r="F30" s="129">
        <v>9815.2999999999993</v>
      </c>
      <c r="G30" s="35">
        <f t="shared" ref="G30:G36" si="27">F30/$F$37</f>
        <v>0.29298528402137247</v>
      </c>
      <c r="H30" s="40">
        <f t="shared" si="22"/>
        <v>0</v>
      </c>
      <c r="I30" s="141">
        <f t="shared" si="23"/>
        <v>0.74999808972193982</v>
      </c>
      <c r="J30" s="141">
        <f t="shared" si="24"/>
        <v>1</v>
      </c>
      <c r="K30" s="34">
        <f t="shared" si="25"/>
        <v>1059.5</v>
      </c>
      <c r="L30" s="125">
        <f t="shared" si="26"/>
        <v>0.12100550492245143</v>
      </c>
    </row>
    <row r="31" spans="1:12" s="6" customFormat="1" ht="14.25" customHeight="1">
      <c r="A31" s="80" t="s">
        <v>12</v>
      </c>
      <c r="B31" s="38">
        <v>7311.6</v>
      </c>
      <c r="C31" s="97">
        <v>1784</v>
      </c>
      <c r="D31" s="38">
        <v>20202.900000000001</v>
      </c>
      <c r="E31" s="38">
        <v>4769.6000000000004</v>
      </c>
      <c r="F31" s="38">
        <v>4763.7</v>
      </c>
      <c r="G31" s="31">
        <f t="shared" si="27"/>
        <v>0.14219575535058654</v>
      </c>
      <c r="H31" s="139">
        <f t="shared" si="22"/>
        <v>-5.9000000000005457</v>
      </c>
      <c r="I31" s="33">
        <f t="shared" si="23"/>
        <v>0.23579288122002284</v>
      </c>
      <c r="J31" s="143">
        <f t="shared" si="24"/>
        <v>0.99876299899362619</v>
      </c>
      <c r="K31" s="140">
        <f t="shared" ref="K31" si="28">F31-B31</f>
        <v>-2547.9000000000005</v>
      </c>
      <c r="L31" s="125">
        <f t="shared" si="26"/>
        <v>-0.34847365829640575</v>
      </c>
    </row>
    <row r="32" spans="1:12" s="6" customFormat="1" ht="13.5" customHeight="1">
      <c r="A32" s="80" t="s">
        <v>13</v>
      </c>
      <c r="B32" s="38">
        <v>366.6</v>
      </c>
      <c r="C32" s="97">
        <v>177.6</v>
      </c>
      <c r="D32" s="38">
        <v>176.4</v>
      </c>
      <c r="E32" s="38">
        <v>176.4</v>
      </c>
      <c r="F32" s="38">
        <v>119.7</v>
      </c>
      <c r="G32" s="31">
        <f t="shared" si="27"/>
        <v>3.5730276708157965E-3</v>
      </c>
      <c r="H32" s="38">
        <f t="shared" si="22"/>
        <v>-56.7</v>
      </c>
      <c r="I32" s="47">
        <f t="shared" si="23"/>
        <v>0.6785714285714286</v>
      </c>
      <c r="J32" s="47">
        <f t="shared" si="24"/>
        <v>0.6785714285714286</v>
      </c>
      <c r="K32" s="138">
        <f t="shared" si="25"/>
        <v>-246.90000000000003</v>
      </c>
      <c r="L32" s="33">
        <f t="shared" si="26"/>
        <v>-0.67348608837970536</v>
      </c>
    </row>
    <row r="33" spans="1:12" s="6" customFormat="1" ht="12.75" customHeight="1">
      <c r="A33" s="80" t="s">
        <v>14</v>
      </c>
      <c r="B33" s="38">
        <v>26388</v>
      </c>
      <c r="C33" s="97">
        <v>21346.9</v>
      </c>
      <c r="D33" s="38">
        <v>31943.599999999999</v>
      </c>
      <c r="E33" s="38">
        <v>17440.400000000001</v>
      </c>
      <c r="F33" s="38">
        <v>16983.2</v>
      </c>
      <c r="G33" s="90">
        <f t="shared" si="27"/>
        <v>0.50694606131160269</v>
      </c>
      <c r="H33" s="38">
        <f t="shared" si="22"/>
        <v>-457.20000000000073</v>
      </c>
      <c r="I33" s="33">
        <f t="shared" si="23"/>
        <v>0.53166205437082859</v>
      </c>
      <c r="J33" s="33">
        <f t="shared" si="24"/>
        <v>0.97378500493107956</v>
      </c>
      <c r="K33" s="138">
        <f t="shared" si="25"/>
        <v>-9404.7999999999993</v>
      </c>
      <c r="L33" s="33">
        <f t="shared" si="26"/>
        <v>-0.35640442625435798</v>
      </c>
    </row>
    <row r="34" spans="1:12" s="37" customFormat="1" ht="13.5" customHeight="1">
      <c r="A34" s="81" t="s">
        <v>20</v>
      </c>
      <c r="B34" s="142">
        <v>129.5</v>
      </c>
      <c r="C34" s="98">
        <v>0</v>
      </c>
      <c r="D34" s="76">
        <v>27.4</v>
      </c>
      <c r="E34" s="76">
        <v>27.4</v>
      </c>
      <c r="F34" s="137">
        <v>72.7</v>
      </c>
      <c r="G34" s="31">
        <f t="shared" si="27"/>
        <v>2.1700844750902957E-3</v>
      </c>
      <c r="H34" s="97">
        <f t="shared" si="22"/>
        <v>45.300000000000004</v>
      </c>
      <c r="I34" s="33">
        <f t="shared" si="23"/>
        <v>2.6532846715328469</v>
      </c>
      <c r="J34" s="33">
        <f t="shared" si="24"/>
        <v>2.6532846715328469</v>
      </c>
      <c r="K34" s="138">
        <f t="shared" si="25"/>
        <v>-56.8</v>
      </c>
      <c r="L34" s="33">
        <f t="shared" si="26"/>
        <v>-0.43861003861003856</v>
      </c>
    </row>
    <row r="35" spans="1:12" s="37" customFormat="1" ht="34.5" customHeight="1">
      <c r="A35" s="82" t="s">
        <v>30</v>
      </c>
      <c r="B35" s="76">
        <v>2.2000000000000002</v>
      </c>
      <c r="C35" s="98">
        <v>0</v>
      </c>
      <c r="D35" s="76">
        <v>0</v>
      </c>
      <c r="E35" s="76">
        <v>0</v>
      </c>
      <c r="F35" s="76">
        <v>0</v>
      </c>
      <c r="G35" s="102">
        <f t="shared" si="27"/>
        <v>0</v>
      </c>
      <c r="H35" s="76">
        <f t="shared" si="22"/>
        <v>0</v>
      </c>
      <c r="I35" s="33" t="s">
        <v>22</v>
      </c>
      <c r="J35" s="33" t="s">
        <v>22</v>
      </c>
      <c r="K35" s="30">
        <f t="shared" si="25"/>
        <v>-2.2000000000000002</v>
      </c>
      <c r="L35" s="110">
        <f t="shared" si="26"/>
        <v>-1</v>
      </c>
    </row>
    <row r="36" spans="1:12" s="6" customFormat="1" ht="40.5" customHeight="1" thickBot="1">
      <c r="A36" s="89" t="s">
        <v>18</v>
      </c>
      <c r="B36" s="46">
        <v>0</v>
      </c>
      <c r="C36" s="99">
        <v>0</v>
      </c>
      <c r="D36" s="46">
        <v>-1922.4</v>
      </c>
      <c r="E36" s="46">
        <v>-1922.4</v>
      </c>
      <c r="F36" s="46">
        <v>-1922.4</v>
      </c>
      <c r="G36" s="90">
        <f t="shared" si="27"/>
        <v>-5.73833616906958E-2</v>
      </c>
      <c r="H36" s="91">
        <f t="shared" si="22"/>
        <v>0</v>
      </c>
      <c r="I36" s="33">
        <f t="shared" si="23"/>
        <v>1</v>
      </c>
      <c r="J36" s="33">
        <f t="shared" si="24"/>
        <v>1</v>
      </c>
      <c r="K36" s="30">
        <f t="shared" si="25"/>
        <v>-1922.4</v>
      </c>
      <c r="L36" s="53" t="s">
        <v>22</v>
      </c>
    </row>
    <row r="37" spans="1:12" ht="12.75" customHeight="1" thickBot="1">
      <c r="A37" s="24" t="s">
        <v>4</v>
      </c>
      <c r="B37" s="32">
        <f>B27+B29</f>
        <v>47231.399999999994</v>
      </c>
      <c r="C37" s="54">
        <f>C27+C29</f>
        <v>41844.400000000009</v>
      </c>
      <c r="D37" s="54">
        <f>D27+D29</f>
        <v>68401.600000000006</v>
      </c>
      <c r="E37" s="54">
        <f>E27+E29</f>
        <v>33975.1</v>
      </c>
      <c r="F37" s="32">
        <f>F27+F29</f>
        <v>33501</v>
      </c>
      <c r="G37" s="41">
        <f>G29+G27</f>
        <v>1</v>
      </c>
      <c r="H37" s="54">
        <f>F37-E37</f>
        <v>-474.09999999999854</v>
      </c>
      <c r="I37" s="42">
        <f>F37/D37</f>
        <v>0.48976924516385578</v>
      </c>
      <c r="J37" s="42">
        <f>F37/E37</f>
        <v>0.98604566285308948</v>
      </c>
      <c r="K37" s="32">
        <f>F37-B37</f>
        <v>-13730.399999999994</v>
      </c>
      <c r="L37" s="111">
        <f>F37/B37-100%</f>
        <v>-0.29070491240996443</v>
      </c>
    </row>
    <row r="38" spans="1:12">
      <c r="A38" s="16"/>
      <c r="B38" s="17"/>
      <c r="C38" s="17"/>
      <c r="D38" s="18"/>
      <c r="E38" s="18"/>
      <c r="F38" s="18"/>
      <c r="G38" s="19"/>
      <c r="H38" s="19"/>
      <c r="I38" s="19"/>
      <c r="J38" s="18"/>
      <c r="K38" s="18"/>
      <c r="L38" s="21"/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39370078740157483" top="0.78740157480314965" bottom="0" header="0" footer="0.1181102362204724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2020-10-07T12:16:37Z</cp:lastPrinted>
  <dcterms:created xsi:type="dcterms:W3CDTF">2007-02-19T15:18:48Z</dcterms:created>
  <dcterms:modified xsi:type="dcterms:W3CDTF">2020-10-12T12:25:12Z</dcterms:modified>
</cp:coreProperties>
</file>