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544" yWindow="-12" windowWidth="11916" windowHeight="11028" tabRatio="964"/>
  </bookViews>
  <sheets>
    <sheet name="Приложение 1 доходы" sheetId="1" r:id="rId1"/>
  </sheets>
  <definedNames>
    <definedName name="_xlnm.Print_Area" localSheetId="0">'Приложение 1 доходы'!$A$1:$L$37</definedName>
  </definedNames>
  <calcPr calcId="124519"/>
</workbook>
</file>

<file path=xl/calcChain.xml><?xml version="1.0" encoding="utf-8"?>
<calcChain xmlns="http://schemas.openxmlformats.org/spreadsheetml/2006/main">
  <c r="H35" i="1"/>
  <c r="L35"/>
  <c r="K34"/>
  <c r="K35"/>
  <c r="K36"/>
  <c r="J34"/>
  <c r="I34"/>
  <c r="J30"/>
  <c r="I30"/>
  <c r="D28"/>
  <c r="L19" l="1"/>
  <c r="J19"/>
  <c r="L17"/>
  <c r="L18"/>
  <c r="E16"/>
  <c r="D16"/>
  <c r="L25"/>
  <c r="K25"/>
  <c r="H25"/>
  <c r="F16"/>
  <c r="B16" l="1"/>
  <c r="L20" l="1"/>
  <c r="J33"/>
  <c r="I33"/>
  <c r="B28"/>
  <c r="B6"/>
  <c r="B26" l="1"/>
  <c r="B37" s="1"/>
  <c r="L21"/>
  <c r="J20"/>
  <c r="K20"/>
  <c r="I20"/>
  <c r="H20"/>
  <c r="L33" l="1"/>
  <c r="L9"/>
  <c r="I17"/>
  <c r="I18"/>
  <c r="I19"/>
  <c r="I21"/>
  <c r="L14" l="1"/>
  <c r="L15"/>
  <c r="L22"/>
  <c r="K13"/>
  <c r="K10"/>
  <c r="K11"/>
  <c r="K12"/>
  <c r="L11"/>
  <c r="L12"/>
  <c r="L13"/>
  <c r="L10"/>
  <c r="L8"/>
  <c r="K9"/>
  <c r="J9"/>
  <c r="I9"/>
  <c r="H9"/>
  <c r="J17" l="1"/>
  <c r="J18"/>
  <c r="J21"/>
  <c r="J22"/>
  <c r="J14"/>
  <c r="J15"/>
  <c r="J11"/>
  <c r="J8"/>
  <c r="I8"/>
  <c r="C6"/>
  <c r="L23" l="1"/>
  <c r="L31" l="1"/>
  <c r="L32"/>
  <c r="F28"/>
  <c r="F6"/>
  <c r="K8"/>
  <c r="J10"/>
  <c r="J12"/>
  <c r="J13"/>
  <c r="I10"/>
  <c r="I11"/>
  <c r="I12"/>
  <c r="I13"/>
  <c r="L6" l="1"/>
  <c r="H8"/>
  <c r="H22"/>
  <c r="H23"/>
  <c r="L24"/>
  <c r="K19"/>
  <c r="K21"/>
  <c r="K22"/>
  <c r="K23"/>
  <c r="K24"/>
  <c r="I22"/>
  <c r="C28"/>
  <c r="E28"/>
  <c r="H36"/>
  <c r="L16" l="1"/>
  <c r="G14"/>
  <c r="G15"/>
  <c r="K30"/>
  <c r="K18"/>
  <c r="K17"/>
  <c r="H21"/>
  <c r="H18"/>
  <c r="H17"/>
  <c r="C16" l="1"/>
  <c r="I31"/>
  <c r="H34"/>
  <c r="H31"/>
  <c r="H32"/>
  <c r="H33"/>
  <c r="H30"/>
  <c r="H29"/>
  <c r="H24"/>
  <c r="H19"/>
  <c r="H11"/>
  <c r="H12"/>
  <c r="H13"/>
  <c r="H10"/>
  <c r="H7"/>
  <c r="J32"/>
  <c r="J31"/>
  <c r="J29"/>
  <c r="J7"/>
  <c r="I7"/>
  <c r="I32"/>
  <c r="I29"/>
  <c r="E6"/>
  <c r="K7"/>
  <c r="L7"/>
  <c r="K14"/>
  <c r="K15"/>
  <c r="K29"/>
  <c r="L29"/>
  <c r="K31"/>
  <c r="K32"/>
  <c r="K33"/>
  <c r="I14"/>
  <c r="D6"/>
  <c r="J16"/>
  <c r="I16" l="1"/>
  <c r="K16"/>
  <c r="F26"/>
  <c r="F37" s="1"/>
  <c r="G35" s="1"/>
  <c r="C26"/>
  <c r="L28"/>
  <c r="I28"/>
  <c r="H28"/>
  <c r="J28"/>
  <c r="H16"/>
  <c r="E26"/>
  <c r="D26"/>
  <c r="D37" s="1"/>
  <c r="I6"/>
  <c r="J6"/>
  <c r="H6"/>
  <c r="K28"/>
  <c r="K6"/>
  <c r="G25" l="1"/>
  <c r="G6"/>
  <c r="G16"/>
  <c r="G20"/>
  <c r="G9"/>
  <c r="G33"/>
  <c r="G32"/>
  <c r="G7"/>
  <c r="G34"/>
  <c r="G8"/>
  <c r="G10"/>
  <c r="G21"/>
  <c r="G13"/>
  <c r="G31"/>
  <c r="G22"/>
  <c r="G12"/>
  <c r="G24"/>
  <c r="G11"/>
  <c r="G23"/>
  <c r="G30"/>
  <c r="G36"/>
  <c r="G18"/>
  <c r="G29"/>
  <c r="H26"/>
  <c r="L26"/>
  <c r="E37"/>
  <c r="H37" s="1"/>
  <c r="I26"/>
  <c r="J26"/>
  <c r="I37"/>
  <c r="G17"/>
  <c r="G19"/>
  <c r="K37"/>
  <c r="K26"/>
  <c r="G28" l="1"/>
  <c r="J37"/>
  <c r="L37"/>
  <c r="G26" l="1"/>
  <c r="G37" s="1"/>
  <c r="C37" l="1"/>
</calcChain>
</file>

<file path=xl/sharedStrings.xml><?xml version="1.0" encoding="utf-8"?>
<sst xmlns="http://schemas.openxmlformats.org/spreadsheetml/2006/main" count="60" uniqueCount="48">
  <si>
    <t>Налог на доходы физических лиц</t>
  </si>
  <si>
    <t>Единый сельскохозяйственный налог</t>
  </si>
  <si>
    <t>Земельный налог</t>
  </si>
  <si>
    <t>Безвозмездные поступления</t>
  </si>
  <si>
    <t>ВСЕГО ДОХОДОВ</t>
  </si>
  <si>
    <t>сумма</t>
  </si>
  <si>
    <t>Налоговые доходы</t>
  </si>
  <si>
    <t>Неналоговые доходы</t>
  </si>
  <si>
    <t>Государственная пошлина</t>
  </si>
  <si>
    <t>Всего налоговых и неналоговых доходов</t>
  </si>
  <si>
    <t>Дотации</t>
  </si>
  <si>
    <t>Субсидии</t>
  </si>
  <si>
    <t>Субвенции</t>
  </si>
  <si>
    <t>Иные межбюджетные трансферты</t>
  </si>
  <si>
    <t>Налог на имущество физических лиц</t>
  </si>
  <si>
    <t>Задолженность и перерасчеты по отмененным налогам, сборам и иным обязательным платежам</t>
  </si>
  <si>
    <t>Прочие неналоговые доходы</t>
  </si>
  <si>
    <t>Прочие безвозмездные поступления</t>
  </si>
  <si>
    <t>Наименование показателя</t>
  </si>
  <si>
    <t>-</t>
  </si>
  <si>
    <t>Доля в сумме доходов, %</t>
  </si>
  <si>
    <t>темп прироста</t>
  </si>
  <si>
    <t xml:space="preserve">Доходы от сдачи в аренду имущества, находящегося в оперативном управлении органов управления поселений и созданных ими учреждений </t>
  </si>
  <si>
    <t>Прочие поступления от использования имущества,находящегося в собственности поселений</t>
  </si>
  <si>
    <t>(тыс.рублей)</t>
  </si>
  <si>
    <t xml:space="preserve"> -</t>
  </si>
  <si>
    <t>Доходы от уплаты акцизов</t>
  </si>
  <si>
    <t xml:space="preserve">Доходы бюджетов поселений от возврата остатка субсидий,  субвенций и иных межбюджетных трансфертов, имеющих целевое назначение пр. лет </t>
  </si>
  <si>
    <t>Уточненные бюджетные назначения, утвержденные на отчетную дату                    (ф. 0503117)</t>
  </si>
  <si>
    <t>Прочие поступления от использования имущества,  находящегося в собственности сельскх поселений (за искл.имущества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</si>
  <si>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Доходы, поступающие в порядке возмещения расходов, понесенных в связи с эксплуатацией имущества сельских поселений </t>
  </si>
  <si>
    <t>Доходы, получаемые в виде арендной платы,а также средства от продажи права на заключение договоров аренды за земли,находящиеся в собственности сельских поселений (за искл. зем.участков муниципальных бюджетных и автономных учреждений)</t>
  </si>
  <si>
    <t>Денежные взыскания (штрафы) за нарушение зак-ва РФ о контрактной системе в сфере закупок, работ, услуг для обеспечения государственных и  муниципальных нужд для нужд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</si>
  <si>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</si>
  <si>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Налог, взимаемый в связи с применением упрощенной системы налогообложения</t>
  </si>
  <si>
    <t>Прочие доходы от компенсации затрат бюджетов сельских поселений</t>
  </si>
  <si>
    <t>Бюджетные назначения на 2024 год  (решение от 27.12.2023 №2)</t>
  </si>
  <si>
    <t>на 2024год, %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</si>
  <si>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</si>
  <si>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Возврат остатков субсидий, субвенций и иных межбюджетных трансфертов, имеющих целевое назначение прошлых лет из бюджетов поселений</t>
  </si>
  <si>
    <t xml:space="preserve">ИНФОРМАЦИЯ  ПО  ДОХОДАМ  МЕСТНОГО  БЮДЖЕТА    за 9 месяцев 2024 года                                                                                                                                                                                                                                               </t>
  </si>
  <si>
    <t>Показатели кассового исполнения за  9 месяцев 2023 год</t>
  </si>
  <si>
    <t>Уточненные бюджетные назначения на 2024 год     (б/р на 01.10.2024)</t>
  </si>
  <si>
    <t>Показатели кассового исполнения        за 9 месяцев   2024 год                      (ф. 0503117)</t>
  </si>
  <si>
    <t xml:space="preserve">Отклонение  показателей  исполнения бюджета за полугодие  2024 года относительно уточненных бюджетных назначений на 9 месяцев 2024 г., тыс.руб.  </t>
  </si>
  <si>
    <t>Исполнение бюджета за    9 месяцев 2024 года относительно уточненных бюджетных назначений</t>
  </si>
  <si>
    <t>на 9 месяцев             2024 года, %</t>
  </si>
  <si>
    <t>Отклонение  показателей  исполнения бюджета за            9 месяцев 2024 года относительно  9 месяцев 2023 года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</si>
</sst>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#,##0.0"/>
    <numFmt numFmtId="166" formatCode="#,##0.0_р_."/>
    <numFmt numFmtId="167" formatCode="0.0%"/>
    <numFmt numFmtId="168" formatCode="_-* #,##0.0_р_._-;\-* #,##0.0_р_._-;_-* &quot;-&quot;??_р_._-;_-@_-"/>
  </numFmts>
  <fonts count="9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7">
    <xf numFmtId="0" fontId="0" fillId="0" borderId="0" xfId="0"/>
    <xf numFmtId="166" fontId="2" fillId="0" borderId="0" xfId="0" applyNumberFormat="1" applyFont="1" applyBorder="1" applyAlignment="1">
      <alignment horizontal="center" wrapText="1"/>
    </xf>
    <xf numFmtId="166" fontId="3" fillId="0" borderId="0" xfId="0" applyNumberFormat="1" applyFont="1" applyBorder="1" applyAlignment="1">
      <alignment horizontal="right" wrapText="1"/>
    </xf>
    <xf numFmtId="167" fontId="3" fillId="0" borderId="0" xfId="0" applyNumberFormat="1" applyFont="1" applyBorder="1" applyAlignment="1">
      <alignment horizontal="right" wrapText="1"/>
    </xf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166" fontId="3" fillId="0" borderId="0" xfId="0" applyNumberFormat="1" applyFont="1"/>
    <xf numFmtId="167" fontId="3" fillId="0" borderId="0" xfId="0" applyNumberFormat="1" applyFont="1"/>
    <xf numFmtId="167" fontId="3" fillId="0" borderId="0" xfId="1" applyNumberFormat="1" applyFont="1"/>
    <xf numFmtId="168" fontId="3" fillId="0" borderId="0" xfId="2" applyNumberFormat="1" applyFont="1"/>
    <xf numFmtId="0" fontId="2" fillId="0" borderId="0" xfId="0" applyFont="1" applyBorder="1" applyAlignment="1">
      <alignment horizontal="center" wrapText="1"/>
    </xf>
    <xf numFmtId="168" fontId="2" fillId="0" borderId="0" xfId="2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Border="1"/>
    <xf numFmtId="168" fontId="3" fillId="0" borderId="0" xfId="2" applyNumberFormat="1" applyFont="1" applyBorder="1"/>
    <xf numFmtId="166" fontId="3" fillId="0" borderId="0" xfId="0" applyNumberFormat="1" applyFont="1" applyBorder="1"/>
    <xf numFmtId="167" fontId="3" fillId="0" borderId="0" xfId="0" applyNumberFormat="1" applyFont="1" applyBorder="1"/>
    <xf numFmtId="166" fontId="2" fillId="0" borderId="0" xfId="0" applyNumberFormat="1" applyFont="1" applyBorder="1" applyAlignment="1">
      <alignment horizontal="center"/>
    </xf>
    <xf numFmtId="167" fontId="3" fillId="0" borderId="0" xfId="1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166" fontId="3" fillId="0" borderId="8" xfId="0" applyNumberFormat="1" applyFont="1" applyFill="1" applyBorder="1" applyAlignment="1">
      <alignment horizontal="right" vertical="center"/>
    </xf>
    <xf numFmtId="167" fontId="3" fillId="0" borderId="8" xfId="0" applyNumberFormat="1" applyFont="1" applyFill="1" applyBorder="1" applyAlignment="1">
      <alignment horizontal="right" vertical="center"/>
    </xf>
    <xf numFmtId="166" fontId="2" fillId="2" borderId="4" xfId="0" applyNumberFormat="1" applyFont="1" applyFill="1" applyBorder="1" applyAlignment="1">
      <alignment horizontal="right" vertical="center"/>
    </xf>
    <xf numFmtId="167" fontId="3" fillId="0" borderId="8" xfId="1" applyNumberFormat="1" applyFont="1" applyFill="1" applyBorder="1" applyAlignment="1">
      <alignment horizontal="right" vertical="center"/>
    </xf>
    <xf numFmtId="166" fontId="3" fillId="0" borderId="10" xfId="0" applyNumberFormat="1" applyFont="1" applyFill="1" applyBorder="1" applyAlignment="1">
      <alignment horizontal="right" vertical="center"/>
    </xf>
    <xf numFmtId="167" fontId="3" fillId="0" borderId="10" xfId="0" applyNumberFormat="1" applyFont="1" applyFill="1" applyBorder="1" applyAlignment="1">
      <alignment horizontal="right" vertical="center"/>
    </xf>
    <xf numFmtId="167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65" fontId="3" fillId="0" borderId="8" xfId="0" applyNumberFormat="1" applyFont="1" applyFill="1" applyBorder="1" applyAlignment="1">
      <alignment horizontal="right" vertical="center"/>
    </xf>
    <xf numFmtId="165" fontId="3" fillId="0" borderId="8" xfId="0" applyNumberFormat="1" applyFont="1" applyBorder="1" applyAlignment="1">
      <alignment horizontal="right" vertical="center"/>
    </xf>
    <xf numFmtId="165" fontId="3" fillId="0" borderId="10" xfId="0" applyNumberFormat="1" applyFont="1" applyFill="1" applyBorder="1" applyAlignment="1">
      <alignment horizontal="right" vertical="center"/>
    </xf>
    <xf numFmtId="167" fontId="2" fillId="2" borderId="4" xfId="0" applyNumberFormat="1" applyFont="1" applyFill="1" applyBorder="1" applyAlignment="1">
      <alignment horizontal="right" vertical="center"/>
    </xf>
    <xf numFmtId="167" fontId="2" fillId="2" borderId="4" xfId="1" applyNumberFormat="1" applyFont="1" applyFill="1" applyBorder="1" applyAlignment="1">
      <alignment horizontal="right" vertical="center"/>
    </xf>
    <xf numFmtId="165" fontId="3" fillId="0" borderId="13" xfId="0" applyNumberFormat="1" applyFont="1" applyFill="1" applyBorder="1" applyAlignment="1">
      <alignment horizontal="right" vertical="center"/>
    </xf>
    <xf numFmtId="165" fontId="3" fillId="0" borderId="18" xfId="0" applyNumberFormat="1" applyFont="1" applyFill="1" applyBorder="1" applyAlignment="1">
      <alignment horizontal="right" vertical="center"/>
    </xf>
    <xf numFmtId="165" fontId="3" fillId="0" borderId="14" xfId="0" applyNumberFormat="1" applyFont="1" applyFill="1" applyBorder="1" applyAlignment="1">
      <alignment horizontal="right" vertical="center"/>
    </xf>
    <xf numFmtId="166" fontId="3" fillId="0" borderId="14" xfId="0" applyNumberFormat="1" applyFont="1" applyFill="1" applyBorder="1" applyAlignment="1">
      <alignment horizontal="right" vertical="center"/>
    </xf>
    <xf numFmtId="167" fontId="3" fillId="0" borderId="15" xfId="1" applyNumberFormat="1" applyFont="1" applyFill="1" applyBorder="1" applyAlignment="1">
      <alignment horizontal="right" vertical="center"/>
    </xf>
    <xf numFmtId="166" fontId="3" fillId="0" borderId="15" xfId="0" applyNumberFormat="1" applyFont="1" applyFill="1" applyBorder="1" applyAlignment="1">
      <alignment horizontal="right" vertical="center"/>
    </xf>
    <xf numFmtId="165" fontId="3" fillId="0" borderId="19" xfId="0" applyNumberFormat="1" applyFont="1" applyFill="1" applyBorder="1" applyAlignment="1">
      <alignment horizontal="right" vertical="center"/>
    </xf>
    <xf numFmtId="167" fontId="3" fillId="0" borderId="14" xfId="1" applyNumberFormat="1" applyFont="1" applyFill="1" applyBorder="1" applyAlignment="1">
      <alignment horizontal="right" vertical="center"/>
    </xf>
    <xf numFmtId="165" fontId="3" fillId="0" borderId="9" xfId="0" applyNumberFormat="1" applyFont="1" applyFill="1" applyBorder="1" applyAlignment="1">
      <alignment horizontal="right" vertical="center"/>
    </xf>
    <xf numFmtId="165" fontId="4" fillId="4" borderId="22" xfId="2" applyNumberFormat="1" applyFont="1" applyFill="1" applyBorder="1" applyAlignment="1">
      <alignment horizontal="right" vertical="center"/>
    </xf>
    <xf numFmtId="166" fontId="2" fillId="2" borderId="4" xfId="2" applyNumberFormat="1" applyFont="1" applyFill="1" applyBorder="1" applyAlignment="1">
      <alignment horizontal="right" vertical="center"/>
    </xf>
    <xf numFmtId="165" fontId="4" fillId="3" borderId="22" xfId="0" applyNumberFormat="1" applyFont="1" applyFill="1" applyBorder="1" applyAlignment="1">
      <alignment horizontal="right" vertical="center"/>
    </xf>
    <xf numFmtId="165" fontId="3" fillId="0" borderId="25" xfId="0" applyNumberFormat="1" applyFont="1" applyFill="1" applyBorder="1" applyAlignment="1">
      <alignment horizontal="right" vertical="center"/>
    </xf>
    <xf numFmtId="165" fontId="3" fillId="0" borderId="15" xfId="0" applyNumberFormat="1" applyFont="1" applyFill="1" applyBorder="1" applyAlignment="1">
      <alignment horizontal="right" vertical="center"/>
    </xf>
    <xf numFmtId="165" fontId="3" fillId="0" borderId="10" xfId="0" applyNumberFormat="1" applyFont="1" applyBorder="1" applyAlignment="1">
      <alignment horizontal="right" vertical="center"/>
    </xf>
    <xf numFmtId="167" fontId="3" fillId="0" borderId="10" xfId="0" applyNumberFormat="1" applyFont="1" applyBorder="1" applyAlignment="1">
      <alignment horizontal="right" vertical="center"/>
    </xf>
    <xf numFmtId="165" fontId="2" fillId="0" borderId="27" xfId="0" applyNumberFormat="1" applyFont="1" applyFill="1" applyBorder="1" applyAlignment="1">
      <alignment horizontal="right" vertical="center"/>
    </xf>
    <xf numFmtId="165" fontId="2" fillId="0" borderId="22" xfId="0" applyNumberFormat="1" applyFont="1" applyFill="1" applyBorder="1" applyAlignment="1">
      <alignment horizontal="right" vertical="center"/>
    </xf>
    <xf numFmtId="167" fontId="4" fillId="0" borderId="22" xfId="1" applyNumberFormat="1" applyFont="1" applyFill="1" applyBorder="1" applyAlignment="1">
      <alignment horizontal="right" vertical="center"/>
    </xf>
    <xf numFmtId="166" fontId="2" fillId="0" borderId="22" xfId="0" applyNumberFormat="1" applyFont="1" applyFill="1" applyBorder="1" applyAlignment="1">
      <alignment horizontal="right" vertical="center"/>
    </xf>
    <xf numFmtId="167" fontId="4" fillId="0" borderId="23" xfId="1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165" fontId="3" fillId="0" borderId="17" xfId="0" applyNumberFormat="1" applyFont="1" applyFill="1" applyBorder="1" applyAlignment="1">
      <alignment horizontal="right" vertical="center"/>
    </xf>
    <xf numFmtId="165" fontId="3" fillId="0" borderId="29" xfId="0" applyNumberFormat="1" applyFont="1" applyFill="1" applyBorder="1" applyAlignment="1">
      <alignment horizontal="right" vertical="center"/>
    </xf>
    <xf numFmtId="165" fontId="3" fillId="0" borderId="9" xfId="0" applyNumberFormat="1" applyFont="1" applyBorder="1" applyAlignment="1">
      <alignment horizontal="right" vertical="center"/>
    </xf>
    <xf numFmtId="167" fontId="3" fillId="0" borderId="15" xfId="0" applyNumberFormat="1" applyFont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7" fontId="3" fillId="0" borderId="26" xfId="1" applyNumberFormat="1" applyFont="1" applyFill="1" applyBorder="1" applyAlignment="1">
      <alignment horizontal="right" vertical="center"/>
    </xf>
    <xf numFmtId="165" fontId="3" fillId="5" borderId="8" xfId="0" applyNumberFormat="1" applyFont="1" applyFill="1" applyBorder="1" applyAlignment="1">
      <alignment horizontal="right" vertical="center"/>
    </xf>
    <xf numFmtId="167" fontId="3" fillId="0" borderId="9" xfId="0" applyNumberFormat="1" applyFont="1" applyFill="1" applyBorder="1" applyAlignment="1">
      <alignment horizontal="right" vertical="center"/>
    </xf>
    <xf numFmtId="0" fontId="4" fillId="4" borderId="28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wrapText="1"/>
    </xf>
    <xf numFmtId="165" fontId="4" fillId="3" borderId="4" xfId="2" applyNumberFormat="1" applyFont="1" applyFill="1" applyBorder="1" applyAlignment="1">
      <alignment horizontal="right" vertical="center"/>
    </xf>
    <xf numFmtId="165" fontId="4" fillId="3" borderId="4" xfId="0" applyNumberFormat="1" applyFont="1" applyFill="1" applyBorder="1" applyAlignment="1">
      <alignment horizontal="right" vertical="center"/>
    </xf>
    <xf numFmtId="167" fontId="4" fillId="3" borderId="4" xfId="0" applyNumberFormat="1" applyFont="1" applyFill="1" applyBorder="1" applyAlignment="1">
      <alignment horizontal="right" vertical="center"/>
    </xf>
    <xf numFmtId="167" fontId="4" fillId="3" borderId="4" xfId="1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167" fontId="4" fillId="3" borderId="7" xfId="1" applyNumberFormat="1" applyFont="1" applyFill="1" applyBorder="1" applyAlignment="1">
      <alignment horizontal="right" vertical="center"/>
    </xf>
    <xf numFmtId="167" fontId="3" fillId="0" borderId="14" xfId="0" applyNumberFormat="1" applyFont="1" applyFill="1" applyBorder="1" applyAlignment="1">
      <alignment horizontal="right" vertical="center"/>
    </xf>
    <xf numFmtId="166" fontId="3" fillId="0" borderId="14" xfId="0" applyNumberFormat="1" applyFont="1" applyFill="1" applyBorder="1" applyAlignment="1">
      <alignment vertical="center"/>
    </xf>
    <xf numFmtId="165" fontId="4" fillId="4" borderId="4" xfId="2" applyNumberFormat="1" applyFont="1" applyFill="1" applyBorder="1" applyAlignment="1">
      <alignment horizontal="right" vertical="center"/>
    </xf>
    <xf numFmtId="167" fontId="4" fillId="6" borderId="4" xfId="1" applyNumberFormat="1" applyFont="1" applyFill="1" applyBorder="1" applyAlignment="1">
      <alignment horizontal="right" vertical="center"/>
    </xf>
    <xf numFmtId="166" fontId="4" fillId="4" borderId="4" xfId="0" applyNumberFormat="1" applyFont="1" applyFill="1" applyBorder="1" applyAlignment="1">
      <alignment horizontal="right" vertical="center"/>
    </xf>
    <xf numFmtId="167" fontId="4" fillId="6" borderId="7" xfId="1" applyNumberFormat="1" applyFont="1" applyFill="1" applyBorder="1" applyAlignment="1">
      <alignment horizontal="right" vertical="center"/>
    </xf>
    <xf numFmtId="165" fontId="3" fillId="0" borderId="32" xfId="0" applyNumberFormat="1" applyFont="1" applyFill="1" applyBorder="1" applyAlignment="1">
      <alignment horizontal="right" vertical="center"/>
    </xf>
    <xf numFmtId="165" fontId="3" fillId="0" borderId="33" xfId="0" applyNumberFormat="1" applyFont="1" applyFill="1" applyBorder="1" applyAlignment="1">
      <alignment horizontal="right" vertical="center"/>
    </xf>
    <xf numFmtId="165" fontId="3" fillId="5" borderId="33" xfId="0" applyNumberFormat="1" applyFont="1" applyFill="1" applyBorder="1" applyAlignment="1">
      <alignment horizontal="right" vertical="center"/>
    </xf>
    <xf numFmtId="166" fontId="3" fillId="0" borderId="18" xfId="0" applyNumberFormat="1" applyFont="1" applyFill="1" applyBorder="1" applyAlignment="1">
      <alignment horizontal="right" vertical="center"/>
    </xf>
    <xf numFmtId="167" fontId="2" fillId="0" borderId="27" xfId="0" applyNumberFormat="1" applyFont="1" applyFill="1" applyBorder="1" applyAlignment="1">
      <alignment horizontal="right" vertical="center"/>
    </xf>
    <xf numFmtId="167" fontId="4" fillId="6" borderId="31" xfId="0" applyNumberFormat="1" applyFont="1" applyFill="1" applyBorder="1" applyAlignment="1">
      <alignment horizontal="right" vertical="center"/>
    </xf>
    <xf numFmtId="167" fontId="3" fillId="0" borderId="15" xfId="0" applyNumberFormat="1" applyFont="1" applyFill="1" applyBorder="1" applyAlignment="1">
      <alignment horizontal="right" vertical="center"/>
    </xf>
    <xf numFmtId="167" fontId="3" fillId="0" borderId="8" xfId="0" applyNumberFormat="1" applyFont="1" applyBorder="1" applyAlignment="1">
      <alignment horizontal="right" vertical="center"/>
    </xf>
    <xf numFmtId="165" fontId="3" fillId="0" borderId="32" xfId="0" applyNumberFormat="1" applyFont="1" applyBorder="1" applyAlignment="1">
      <alignment horizontal="right" vertical="center"/>
    </xf>
    <xf numFmtId="165" fontId="3" fillId="0" borderId="33" xfId="0" applyNumberFormat="1" applyFont="1" applyBorder="1" applyAlignment="1">
      <alignment horizontal="right" vertical="center"/>
    </xf>
    <xf numFmtId="165" fontId="3" fillId="0" borderId="34" xfId="0" applyNumberFormat="1" applyFont="1" applyFill="1" applyBorder="1" applyAlignment="1">
      <alignment horizontal="right" vertical="center"/>
    </xf>
    <xf numFmtId="165" fontId="3" fillId="0" borderId="35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6" fontId="3" fillId="0" borderId="36" xfId="0" applyNumberFormat="1" applyFont="1" applyFill="1" applyBorder="1" applyAlignment="1">
      <alignment horizontal="right" vertical="center"/>
    </xf>
    <xf numFmtId="167" fontId="3" fillId="0" borderId="37" xfId="1" applyNumberFormat="1" applyFont="1" applyFill="1" applyBorder="1" applyAlignment="1">
      <alignment horizontal="right" vertical="center"/>
    </xf>
    <xf numFmtId="167" fontId="2" fillId="2" borderId="7" xfId="1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 wrapText="1"/>
    </xf>
    <xf numFmtId="167" fontId="3" fillId="0" borderId="36" xfId="0" applyNumberFormat="1" applyFont="1" applyFill="1" applyBorder="1" applyAlignment="1">
      <alignment horizontal="right" vertical="center"/>
    </xf>
    <xf numFmtId="165" fontId="3" fillId="0" borderId="36" xfId="0" applyNumberFormat="1" applyFont="1" applyBorder="1" applyAlignment="1">
      <alignment horizontal="right" vertical="center"/>
    </xf>
    <xf numFmtId="167" fontId="3" fillId="0" borderId="36" xfId="1" applyNumberFormat="1" applyFont="1" applyFill="1" applyBorder="1" applyAlignment="1">
      <alignment horizontal="right" vertical="center"/>
    </xf>
    <xf numFmtId="167" fontId="4" fillId="7" borderId="7" xfId="1" applyNumberFormat="1" applyFont="1" applyFill="1" applyBorder="1" applyAlignment="1">
      <alignment horizontal="right" vertical="center"/>
    </xf>
    <xf numFmtId="167" fontId="3" fillId="8" borderId="14" xfId="1" applyNumberFormat="1" applyFont="1" applyFill="1" applyBorder="1" applyAlignment="1">
      <alignment horizontal="right" vertical="center"/>
    </xf>
    <xf numFmtId="167" fontId="3" fillId="7" borderId="14" xfId="1" applyNumberFormat="1" applyFont="1" applyFill="1" applyBorder="1" applyAlignment="1">
      <alignment horizontal="right" vertical="center"/>
    </xf>
    <xf numFmtId="167" fontId="3" fillId="8" borderId="36" xfId="1" applyNumberFormat="1" applyFont="1" applyFill="1" applyBorder="1" applyAlignment="1">
      <alignment horizontal="right" vertical="center"/>
    </xf>
    <xf numFmtId="167" fontId="3" fillId="9" borderId="9" xfId="1" applyNumberFormat="1" applyFont="1" applyFill="1" applyBorder="1" applyAlignment="1">
      <alignment horizontal="right" vertical="center"/>
    </xf>
    <xf numFmtId="167" fontId="3" fillId="0" borderId="9" xfId="1" applyNumberFormat="1" applyFont="1" applyFill="1" applyBorder="1" applyAlignment="1">
      <alignment horizontal="right" vertical="center"/>
    </xf>
    <xf numFmtId="167" fontId="3" fillId="0" borderId="23" xfId="1" applyNumberFormat="1" applyFont="1" applyFill="1" applyBorder="1" applyAlignment="1">
      <alignment horizontal="right" vertical="center"/>
    </xf>
    <xf numFmtId="167" fontId="2" fillId="3" borderId="7" xfId="1" applyNumberFormat="1" applyFont="1" applyFill="1" applyBorder="1" applyAlignment="1">
      <alignment horizontal="right" vertical="center"/>
    </xf>
    <xf numFmtId="167" fontId="2" fillId="9" borderId="24" xfId="1" applyNumberFormat="1" applyFont="1" applyFill="1" applyBorder="1" applyAlignment="1">
      <alignment horizontal="right" vertical="center"/>
    </xf>
    <xf numFmtId="167" fontId="3" fillId="0" borderId="24" xfId="1" applyNumberFormat="1" applyFont="1" applyFill="1" applyBorder="1" applyAlignment="1">
      <alignment horizontal="right" vertical="center"/>
    </xf>
    <xf numFmtId="165" fontId="3" fillId="7" borderId="10" xfId="0" applyNumberFormat="1" applyFont="1" applyFill="1" applyBorder="1" applyAlignment="1">
      <alignment horizontal="right" vertical="center"/>
    </xf>
    <xf numFmtId="167" fontId="4" fillId="9" borderId="4" xfId="0" applyNumberFormat="1" applyFont="1" applyFill="1" applyBorder="1" applyAlignment="1">
      <alignment horizontal="right" vertical="center"/>
    </xf>
    <xf numFmtId="165" fontId="3" fillId="0" borderId="39" xfId="0" applyNumberFormat="1" applyFont="1" applyFill="1" applyBorder="1" applyAlignment="1">
      <alignment horizontal="right" vertical="center"/>
    </xf>
    <xf numFmtId="167" fontId="3" fillId="7" borderId="18" xfId="1" applyNumberFormat="1" applyFont="1" applyFill="1" applyBorder="1" applyAlignment="1">
      <alignment horizontal="right" vertical="center"/>
    </xf>
    <xf numFmtId="167" fontId="4" fillId="3" borderId="22" xfId="1" applyNumberFormat="1" applyFont="1" applyFill="1" applyBorder="1" applyAlignment="1">
      <alignment horizontal="right" vertical="center"/>
    </xf>
    <xf numFmtId="167" fontId="3" fillId="7" borderId="8" xfId="1" applyNumberFormat="1" applyFont="1" applyFill="1" applyBorder="1" applyAlignment="1">
      <alignment horizontal="right" vertical="center"/>
    </xf>
    <xf numFmtId="165" fontId="3" fillId="0" borderId="40" xfId="0" applyNumberFormat="1" applyFont="1" applyBorder="1" applyAlignment="1">
      <alignment horizontal="right" vertical="center"/>
    </xf>
    <xf numFmtId="167" fontId="3" fillId="7" borderId="36" xfId="1" applyNumberFormat="1" applyFont="1" applyFill="1" applyBorder="1" applyAlignment="1">
      <alignment horizontal="right" vertical="center"/>
    </xf>
    <xf numFmtId="165" fontId="3" fillId="5" borderId="40" xfId="0" applyNumberFormat="1" applyFont="1" applyFill="1" applyBorder="1" applyAlignment="1">
      <alignment horizontal="right" vertical="center"/>
    </xf>
    <xf numFmtId="166" fontId="3" fillId="0" borderId="40" xfId="0" applyNumberFormat="1" applyFont="1" applyFill="1" applyBorder="1" applyAlignment="1">
      <alignment horizontal="right" vertical="center"/>
    </xf>
    <xf numFmtId="165" fontId="3" fillId="0" borderId="40" xfId="0" applyNumberFormat="1" applyFont="1" applyFill="1" applyBorder="1" applyAlignment="1">
      <alignment horizontal="right" vertical="center"/>
    </xf>
    <xf numFmtId="166" fontId="3" fillId="0" borderId="41" xfId="0" applyNumberFormat="1" applyFont="1" applyFill="1" applyBorder="1" applyAlignment="1">
      <alignment horizontal="right" vertical="center"/>
    </xf>
    <xf numFmtId="167" fontId="3" fillId="0" borderId="22" xfId="1" applyNumberFormat="1" applyFont="1" applyFill="1" applyBorder="1" applyAlignment="1">
      <alignment horizontal="right" vertical="center"/>
    </xf>
    <xf numFmtId="167" fontId="3" fillId="0" borderId="10" xfId="1" applyNumberFormat="1" applyFont="1" applyFill="1" applyBorder="1" applyAlignment="1">
      <alignment horizontal="right" vertical="center"/>
    </xf>
    <xf numFmtId="0" fontId="3" fillId="0" borderId="38" xfId="0" applyFont="1" applyBorder="1" applyAlignment="1">
      <alignment vertical="top" wrapText="1"/>
    </xf>
    <xf numFmtId="165" fontId="3" fillId="0" borderId="36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167" fontId="3" fillId="7" borderId="9" xfId="1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 wrapText="1"/>
    </xf>
    <xf numFmtId="165" fontId="4" fillId="10" borderId="22" xfId="0" applyNumberFormat="1" applyFont="1" applyFill="1" applyBorder="1" applyAlignment="1">
      <alignment horizontal="right" vertical="center"/>
    </xf>
    <xf numFmtId="165" fontId="3" fillId="10" borderId="10" xfId="0" applyNumberFormat="1" applyFont="1" applyFill="1" applyBorder="1" applyAlignment="1">
      <alignment horizontal="right" vertical="center"/>
    </xf>
    <xf numFmtId="165" fontId="3" fillId="10" borderId="8" xfId="0" applyNumberFormat="1" applyFont="1" applyFill="1" applyBorder="1" applyAlignment="1">
      <alignment horizontal="right" vertical="center"/>
    </xf>
    <xf numFmtId="165" fontId="3" fillId="10" borderId="13" xfId="0" applyNumberFormat="1" applyFont="1" applyFill="1" applyBorder="1" applyAlignment="1">
      <alignment horizontal="right" vertical="center"/>
    </xf>
    <xf numFmtId="165" fontId="3" fillId="10" borderId="18" xfId="0" applyNumberFormat="1" applyFont="1" applyFill="1" applyBorder="1" applyAlignment="1">
      <alignment horizontal="right" vertical="center"/>
    </xf>
    <xf numFmtId="165" fontId="4" fillId="10" borderId="4" xfId="0" applyNumberFormat="1" applyFont="1" applyFill="1" applyBorder="1" applyAlignment="1">
      <alignment horizontal="right" vertical="center"/>
    </xf>
    <xf numFmtId="165" fontId="2" fillId="10" borderId="22" xfId="0" applyNumberFormat="1" applyFont="1" applyFill="1" applyBorder="1" applyAlignment="1">
      <alignment horizontal="right" vertical="center"/>
    </xf>
    <xf numFmtId="165" fontId="4" fillId="10" borderId="4" xfId="2" applyNumberFormat="1" applyFont="1" applyFill="1" applyBorder="1" applyAlignment="1">
      <alignment horizontal="right" vertical="center"/>
    </xf>
    <xf numFmtId="165" fontId="3" fillId="7" borderId="15" xfId="0" applyNumberFormat="1" applyFont="1" applyFill="1" applyBorder="1" applyAlignment="1">
      <alignment horizontal="right" vertical="center"/>
    </xf>
    <xf numFmtId="165" fontId="3" fillId="7" borderId="8" xfId="0" applyNumberFormat="1" applyFont="1" applyFill="1" applyBorder="1" applyAlignment="1">
      <alignment horizontal="right" vertical="center"/>
    </xf>
    <xf numFmtId="165" fontId="3" fillId="7" borderId="9" xfId="0" applyNumberFormat="1" applyFont="1" applyFill="1" applyBorder="1" applyAlignment="1">
      <alignment horizontal="right" vertical="center"/>
    </xf>
    <xf numFmtId="165" fontId="3" fillId="7" borderId="14" xfId="0" applyNumberFormat="1" applyFont="1" applyFill="1" applyBorder="1" applyAlignment="1">
      <alignment horizontal="right" vertical="center"/>
    </xf>
    <xf numFmtId="165" fontId="3" fillId="7" borderId="36" xfId="0" applyNumberFormat="1" applyFont="1" applyFill="1" applyBorder="1" applyAlignment="1">
      <alignment horizontal="right" vertical="center"/>
    </xf>
    <xf numFmtId="165" fontId="3" fillId="7" borderId="42" xfId="0" applyNumberFormat="1" applyFont="1" applyFill="1" applyBorder="1" applyAlignment="1">
      <alignment horizontal="right" vertical="center"/>
    </xf>
    <xf numFmtId="166" fontId="3" fillId="7" borderId="14" xfId="0" applyNumberFormat="1" applyFont="1" applyFill="1" applyBorder="1" applyAlignment="1">
      <alignment horizontal="right" vertical="center"/>
    </xf>
    <xf numFmtId="167" fontId="6" fillId="7" borderId="9" xfId="1" applyNumberFormat="1" applyFont="1" applyFill="1" applyBorder="1" applyAlignment="1">
      <alignment horizontal="center" vertical="center" wrapText="1"/>
    </xf>
    <xf numFmtId="166" fontId="6" fillId="7" borderId="9" xfId="0" applyNumberFormat="1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165" fontId="3" fillId="5" borderId="18" xfId="0" applyNumberFormat="1" applyFont="1" applyFill="1" applyBorder="1" applyAlignment="1">
      <alignment horizontal="right" vertical="center"/>
    </xf>
    <xf numFmtId="165" fontId="3" fillId="5" borderId="14" xfId="0" applyNumberFormat="1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left" wrapText="1"/>
    </xf>
    <xf numFmtId="165" fontId="3" fillId="7" borderId="32" xfId="0" applyNumberFormat="1" applyFont="1" applyFill="1" applyBorder="1" applyAlignment="1">
      <alignment horizontal="right" vertical="center"/>
    </xf>
    <xf numFmtId="165" fontId="3" fillId="7" borderId="35" xfId="0" applyNumberFormat="1" applyFont="1" applyFill="1" applyBorder="1" applyAlignment="1">
      <alignment horizontal="right" vertical="center"/>
    </xf>
    <xf numFmtId="165" fontId="3" fillId="7" borderId="33" xfId="0" applyNumberFormat="1" applyFont="1" applyFill="1" applyBorder="1" applyAlignment="1">
      <alignment horizontal="right" vertical="center"/>
    </xf>
    <xf numFmtId="165" fontId="8" fillId="0" borderId="9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166" fontId="6" fillId="0" borderId="10" xfId="0" applyNumberFormat="1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center" vertical="center" wrapText="1"/>
    </xf>
    <xf numFmtId="166" fontId="6" fillId="0" borderId="16" xfId="0" applyNumberFormat="1" applyFont="1" applyBorder="1" applyAlignment="1">
      <alignment horizontal="center" vertical="center" wrapText="1"/>
    </xf>
    <xf numFmtId="166" fontId="6" fillId="7" borderId="10" xfId="0" applyNumberFormat="1" applyFont="1" applyFill="1" applyBorder="1" applyAlignment="1">
      <alignment horizontal="center" vertical="center" wrapText="1"/>
    </xf>
    <xf numFmtId="166" fontId="6" fillId="7" borderId="9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6" fontId="2" fillId="0" borderId="0" xfId="0" applyNumberFormat="1" applyFont="1" applyBorder="1" applyAlignment="1">
      <alignment horizontal="center"/>
    </xf>
    <xf numFmtId="167" fontId="6" fillId="0" borderId="10" xfId="0" applyNumberFormat="1" applyFont="1" applyBorder="1" applyAlignment="1">
      <alignment horizontal="center" vertical="center" wrapText="1"/>
    </xf>
    <xf numFmtId="167" fontId="6" fillId="0" borderId="9" xfId="0" applyNumberFormat="1" applyFont="1" applyBorder="1" applyAlignment="1">
      <alignment vertical="center" wrapText="1"/>
    </xf>
    <xf numFmtId="167" fontId="6" fillId="7" borderId="10" xfId="0" applyNumberFormat="1" applyFont="1" applyFill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167" fontId="3" fillId="0" borderId="9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8"/>
    <pageSetUpPr fitToPage="1"/>
  </sheetPr>
  <dimension ref="A1:P38"/>
  <sheetViews>
    <sheetView tabSelected="1" zoomScale="80" zoomScaleNormal="80" workbookViewId="0">
      <pane xSplit="1" ySplit="5" topLeftCell="B6" activePane="bottomRight" state="frozen"/>
      <selection pane="topRight" activeCell="D1" sqref="D1"/>
      <selection pane="bottomLeft" activeCell="A10" sqref="A10"/>
      <selection pane="bottomRight" activeCell="K4" sqref="K4:L4"/>
    </sheetView>
  </sheetViews>
  <sheetFormatPr defaultColWidth="32" defaultRowHeight="13.2"/>
  <cols>
    <col min="1" max="1" width="35.88671875" style="4" customWidth="1"/>
    <col min="2" max="2" width="13.21875" style="10" customWidth="1"/>
    <col min="3" max="3" width="15.5546875" style="10" customWidth="1"/>
    <col min="4" max="4" width="14" style="7" customWidth="1"/>
    <col min="5" max="5" width="11.88671875" style="7" customWidth="1"/>
    <col min="6" max="6" width="12.77734375" style="7" customWidth="1"/>
    <col min="7" max="7" width="11.5546875" style="8" customWidth="1"/>
    <col min="8" max="8" width="17.77734375" style="8" customWidth="1"/>
    <col min="9" max="9" width="13.21875" style="8" customWidth="1"/>
    <col min="10" max="10" width="10.88671875" style="7" customWidth="1"/>
    <col min="11" max="11" width="15" style="7" customWidth="1"/>
    <col min="12" max="12" width="13" style="9" customWidth="1"/>
    <col min="13" max="16384" width="32" style="4"/>
  </cols>
  <sheetData>
    <row r="1" spans="1:16" ht="17.25" customHeight="1">
      <c r="A1" s="11"/>
      <c r="B1" s="12"/>
      <c r="C1" s="12"/>
      <c r="D1" s="1"/>
      <c r="E1" s="1"/>
      <c r="F1" s="2"/>
      <c r="G1" s="3"/>
      <c r="H1" s="3"/>
      <c r="I1" s="3"/>
      <c r="J1" s="169"/>
      <c r="K1" s="169"/>
      <c r="L1" s="169"/>
    </row>
    <row r="2" spans="1:16" ht="12" customHeight="1">
      <c r="A2" s="180" t="s">
        <v>40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6" ht="12.75" customHeight="1" thickBot="1">
      <c r="A3" s="16"/>
      <c r="B3" s="17"/>
      <c r="C3" s="17"/>
      <c r="D3" s="18"/>
      <c r="E3" s="18"/>
      <c r="F3" s="181"/>
      <c r="G3" s="181"/>
      <c r="H3" s="181"/>
      <c r="I3" s="181"/>
      <c r="J3" s="181"/>
      <c r="K3" s="20"/>
      <c r="L3" s="36" t="s">
        <v>24</v>
      </c>
    </row>
    <row r="4" spans="1:16" ht="76.5" customHeight="1">
      <c r="A4" s="178" t="s">
        <v>18</v>
      </c>
      <c r="B4" s="174" t="s">
        <v>41</v>
      </c>
      <c r="C4" s="172" t="s">
        <v>36</v>
      </c>
      <c r="D4" s="176" t="s">
        <v>42</v>
      </c>
      <c r="E4" s="172" t="s">
        <v>28</v>
      </c>
      <c r="F4" s="172" t="s">
        <v>43</v>
      </c>
      <c r="G4" s="182" t="s">
        <v>20</v>
      </c>
      <c r="H4" s="185" t="s">
        <v>44</v>
      </c>
      <c r="I4" s="184" t="s">
        <v>45</v>
      </c>
      <c r="J4" s="184"/>
      <c r="K4" s="170" t="s">
        <v>47</v>
      </c>
      <c r="L4" s="171"/>
    </row>
    <row r="5" spans="1:16" ht="57" customHeight="1" thickBot="1">
      <c r="A5" s="179"/>
      <c r="B5" s="175"/>
      <c r="C5" s="173"/>
      <c r="D5" s="177"/>
      <c r="E5" s="173"/>
      <c r="F5" s="173"/>
      <c r="G5" s="183"/>
      <c r="H5" s="186"/>
      <c r="I5" s="156" t="s">
        <v>37</v>
      </c>
      <c r="J5" s="157" t="s">
        <v>46</v>
      </c>
      <c r="K5" s="158" t="s">
        <v>5</v>
      </c>
      <c r="L5" s="159" t="s">
        <v>21</v>
      </c>
    </row>
    <row r="6" spans="1:16" s="13" customFormat="1" ht="15.75" customHeight="1" thickBot="1">
      <c r="A6" s="26" t="s">
        <v>6</v>
      </c>
      <c r="B6" s="141">
        <f>SUM(B7:B15)</f>
        <v>3203.7999999999997</v>
      </c>
      <c r="C6" s="54">
        <f>SUM(C7:C15)</f>
        <v>3750.2999999999997</v>
      </c>
      <c r="D6" s="54">
        <f t="shared" ref="D6:E6" si="0">SUM(D7:D15)</f>
        <v>3750.2999999999997</v>
      </c>
      <c r="E6" s="54">
        <f t="shared" si="0"/>
        <v>3176.3</v>
      </c>
      <c r="F6" s="54">
        <f>SUM(F7:F15)</f>
        <v>3851.8999999999996</v>
      </c>
      <c r="G6" s="122">
        <f>F6/$F$37</f>
        <v>6.9233202604041214E-2</v>
      </c>
      <c r="H6" s="80">
        <f t="shared" ref="H6:H13" si="1">F6-E6</f>
        <v>675.59999999999945</v>
      </c>
      <c r="I6" s="82">
        <f t="shared" ref="I6:I13" si="2">F6/D6</f>
        <v>1.0270911660400501</v>
      </c>
      <c r="J6" s="82">
        <f t="shared" ref="J6:J22" si="3">F6/E6</f>
        <v>1.212700311683405</v>
      </c>
      <c r="K6" s="83">
        <f t="shared" ref="K6:K26" si="4">F6-B6</f>
        <v>648.09999999999991</v>
      </c>
      <c r="L6" s="118">
        <f>F6/B6-100%</f>
        <v>0.20229102940258437</v>
      </c>
    </row>
    <row r="7" spans="1:16" ht="13.5" customHeight="1">
      <c r="A7" s="25" t="s">
        <v>0</v>
      </c>
      <c r="B7" s="121">
        <v>978.4</v>
      </c>
      <c r="C7" s="99">
        <v>1442.6</v>
      </c>
      <c r="D7" s="164">
        <v>1442.6</v>
      </c>
      <c r="E7" s="57">
        <v>1092.5999999999999</v>
      </c>
      <c r="F7" s="57">
        <v>1244.5999999999999</v>
      </c>
      <c r="G7" s="108">
        <f t="shared" ref="G7:G13" si="5">F7/$F$37</f>
        <v>2.237016640125385E-2</v>
      </c>
      <c r="H7" s="109">
        <f t="shared" si="1"/>
        <v>152</v>
      </c>
      <c r="I7" s="110">
        <f t="shared" si="2"/>
        <v>0.86274781644253429</v>
      </c>
      <c r="J7" s="110">
        <f t="shared" si="3"/>
        <v>1.1391177008969431</v>
      </c>
      <c r="K7" s="104">
        <f t="shared" si="4"/>
        <v>266.19999999999993</v>
      </c>
      <c r="L7" s="105">
        <f>F7/B7-100%</f>
        <v>0.27207686017988553</v>
      </c>
    </row>
    <row r="8" spans="1:16" ht="12" customHeight="1">
      <c r="A8" s="25" t="s">
        <v>26</v>
      </c>
      <c r="B8" s="149">
        <v>318.3</v>
      </c>
      <c r="C8" s="102">
        <v>407.4</v>
      </c>
      <c r="D8" s="165">
        <v>407.4</v>
      </c>
      <c r="E8" s="103">
        <v>303</v>
      </c>
      <c r="F8" s="103">
        <v>323.39999999999998</v>
      </c>
      <c r="G8" s="31">
        <f t="shared" si="5"/>
        <v>5.8127204034754097E-3</v>
      </c>
      <c r="H8" s="39">
        <f t="shared" si="1"/>
        <v>20.399999999999977</v>
      </c>
      <c r="I8" s="50">
        <f t="shared" si="2"/>
        <v>0.79381443298969068</v>
      </c>
      <c r="J8" s="50">
        <f t="shared" si="3"/>
        <v>1.0673267326732672</v>
      </c>
      <c r="K8" s="46">
        <f t="shared" si="4"/>
        <v>5.0999999999999659</v>
      </c>
      <c r="L8" s="71">
        <f t="shared" ref="L8:L9" si="6">F8/B8-100%</f>
        <v>1.6022620169651169E-2</v>
      </c>
    </row>
    <row r="9" spans="1:16" ht="25.5" customHeight="1">
      <c r="A9" s="25" t="s">
        <v>34</v>
      </c>
      <c r="B9" s="149">
        <v>464</v>
      </c>
      <c r="C9" s="102">
        <v>290</v>
      </c>
      <c r="D9" s="165">
        <v>290</v>
      </c>
      <c r="E9" s="103">
        <v>220</v>
      </c>
      <c r="F9" s="103">
        <v>242.1</v>
      </c>
      <c r="G9" s="31">
        <f t="shared" si="5"/>
        <v>4.3514521016740776E-3</v>
      </c>
      <c r="H9" s="39">
        <f t="shared" si="1"/>
        <v>22.099999999999994</v>
      </c>
      <c r="I9" s="50">
        <f t="shared" si="2"/>
        <v>0.83482758620689657</v>
      </c>
      <c r="J9" s="50">
        <f t="shared" si="3"/>
        <v>1.1004545454545454</v>
      </c>
      <c r="K9" s="46">
        <f t="shared" si="4"/>
        <v>-221.9</v>
      </c>
      <c r="L9" s="71">
        <f t="shared" si="6"/>
        <v>-0.4782327586206897</v>
      </c>
    </row>
    <row r="10" spans="1:16" ht="12" customHeight="1">
      <c r="A10" s="22" t="s">
        <v>1</v>
      </c>
      <c r="B10" s="150">
        <v>1420.1</v>
      </c>
      <c r="C10" s="100">
        <v>1461.2</v>
      </c>
      <c r="D10" s="166">
        <v>1461.2</v>
      </c>
      <c r="E10" s="39">
        <v>1461.2</v>
      </c>
      <c r="F10" s="38">
        <v>1937.1</v>
      </c>
      <c r="G10" s="31">
        <f t="shared" si="5"/>
        <v>3.4817008947347607E-2</v>
      </c>
      <c r="H10" s="39">
        <f t="shared" si="1"/>
        <v>475.89999999999986</v>
      </c>
      <c r="I10" s="50">
        <f t="shared" si="2"/>
        <v>1.3256912127018887</v>
      </c>
      <c r="J10" s="50">
        <f t="shared" si="3"/>
        <v>1.3256912127018887</v>
      </c>
      <c r="K10" s="46">
        <f t="shared" si="4"/>
        <v>517</v>
      </c>
      <c r="L10" s="71">
        <f t="shared" ref="L10:L22" si="7">F10/B10-100%</f>
        <v>0.36405886909372587</v>
      </c>
    </row>
    <row r="11" spans="1:16" ht="14.25" customHeight="1">
      <c r="A11" s="22" t="s">
        <v>14</v>
      </c>
      <c r="B11" s="150">
        <v>3.1</v>
      </c>
      <c r="C11" s="100">
        <v>21</v>
      </c>
      <c r="D11" s="166">
        <v>21</v>
      </c>
      <c r="E11" s="39">
        <v>16</v>
      </c>
      <c r="F11" s="38">
        <v>6.2</v>
      </c>
      <c r="G11" s="31">
        <f t="shared" si="5"/>
        <v>1.1143743506972029E-4</v>
      </c>
      <c r="H11" s="39">
        <f t="shared" si="1"/>
        <v>-9.8000000000000007</v>
      </c>
      <c r="I11" s="50">
        <f t="shared" si="2"/>
        <v>0.29523809523809524</v>
      </c>
      <c r="J11" s="50">
        <f t="shared" si="3"/>
        <v>0.38750000000000001</v>
      </c>
      <c r="K11" s="46">
        <f t="shared" si="4"/>
        <v>3.1</v>
      </c>
      <c r="L11" s="71">
        <f t="shared" si="7"/>
        <v>1</v>
      </c>
    </row>
    <row r="12" spans="1:16" s="6" customFormat="1" ht="12.75" customHeight="1">
      <c r="A12" s="23" t="s">
        <v>2</v>
      </c>
      <c r="B12" s="150">
        <v>18.7</v>
      </c>
      <c r="C12" s="92">
        <v>123.6</v>
      </c>
      <c r="D12" s="166">
        <v>123.6</v>
      </c>
      <c r="E12" s="38">
        <v>80</v>
      </c>
      <c r="F12" s="38">
        <v>96.9</v>
      </c>
      <c r="G12" s="31">
        <f t="shared" si="5"/>
        <v>1.7416592674606285E-3</v>
      </c>
      <c r="H12" s="39">
        <f t="shared" si="1"/>
        <v>16.900000000000006</v>
      </c>
      <c r="I12" s="50">
        <f t="shared" si="2"/>
        <v>0.78398058252427194</v>
      </c>
      <c r="J12" s="50">
        <f t="shared" si="3"/>
        <v>1.2112500000000002</v>
      </c>
      <c r="K12" s="46">
        <f t="shared" si="4"/>
        <v>78.2</v>
      </c>
      <c r="L12" s="71">
        <f t="shared" si="7"/>
        <v>4.1818181818181825</v>
      </c>
      <c r="N12" s="168"/>
      <c r="O12" s="168"/>
      <c r="P12" s="168"/>
    </row>
    <row r="13" spans="1:16" ht="15" customHeight="1" thickBot="1">
      <c r="A13" s="23" t="s">
        <v>8</v>
      </c>
      <c r="B13" s="151">
        <v>1.2</v>
      </c>
      <c r="C13" s="101">
        <v>4.5</v>
      </c>
      <c r="D13" s="151">
        <v>4.5</v>
      </c>
      <c r="E13" s="51">
        <v>3.5</v>
      </c>
      <c r="F13" s="167">
        <v>1.6</v>
      </c>
      <c r="G13" s="73">
        <f t="shared" si="5"/>
        <v>2.8758047759927819E-5</v>
      </c>
      <c r="H13" s="68">
        <f t="shared" si="1"/>
        <v>-1.9</v>
      </c>
      <c r="I13" s="50">
        <f t="shared" si="2"/>
        <v>0.35555555555555557</v>
      </c>
      <c r="J13" s="116">
        <f t="shared" si="3"/>
        <v>0.45714285714285718</v>
      </c>
      <c r="K13" s="46">
        <f t="shared" si="4"/>
        <v>0.40000000000000013</v>
      </c>
      <c r="L13" s="120">
        <f t="shared" si="7"/>
        <v>0.33333333333333348</v>
      </c>
    </row>
    <row r="14" spans="1:16" ht="20.100000000000001" hidden="1" customHeight="1" thickBot="1">
      <c r="A14" s="27" t="s">
        <v>15</v>
      </c>
      <c r="B14" s="144"/>
      <c r="C14" s="55"/>
      <c r="D14" s="55"/>
      <c r="E14" s="43"/>
      <c r="F14" s="43"/>
      <c r="G14" s="69">
        <f t="shared" ref="G14:G15" si="8">F14/5378</f>
        <v>0</v>
      </c>
      <c r="H14" s="56"/>
      <c r="I14" s="47" t="e">
        <f>F14/E14</f>
        <v>#DIV/0!</v>
      </c>
      <c r="J14" s="110" t="e">
        <f t="shared" si="3"/>
        <v>#DIV/0!</v>
      </c>
      <c r="K14" s="48">
        <f t="shared" si="4"/>
        <v>0</v>
      </c>
      <c r="L14" s="105" t="e">
        <f t="shared" si="7"/>
        <v>#DIV/0!</v>
      </c>
    </row>
    <row r="15" spans="1:16" s="6" customFormat="1" ht="16.5" hidden="1" customHeight="1" thickBot="1">
      <c r="A15" s="27" t="s">
        <v>15</v>
      </c>
      <c r="B15" s="145">
        <v>0</v>
      </c>
      <c r="C15" s="49">
        <v>0</v>
      </c>
      <c r="D15" s="49">
        <v>0</v>
      </c>
      <c r="E15" s="45">
        <v>0</v>
      </c>
      <c r="F15" s="44">
        <v>0</v>
      </c>
      <c r="G15" s="58">
        <f t="shared" si="8"/>
        <v>0</v>
      </c>
      <c r="H15" s="45"/>
      <c r="I15" s="50"/>
      <c r="J15" s="50" t="e">
        <f t="shared" si="3"/>
        <v>#DIV/0!</v>
      </c>
      <c r="K15" s="46">
        <f t="shared" si="4"/>
        <v>0</v>
      </c>
      <c r="L15" s="71" t="e">
        <f t="shared" si="7"/>
        <v>#DIV/0!</v>
      </c>
    </row>
    <row r="16" spans="1:16" s="14" customFormat="1" ht="19.5" customHeight="1" thickBot="1">
      <c r="A16" s="28" t="s">
        <v>7</v>
      </c>
      <c r="B16" s="146">
        <f>SUM(B19:B25)</f>
        <v>1117.4000000000001</v>
      </c>
      <c r="C16" s="79">
        <f t="shared" ref="C16" si="9">SUM(C17:C24)</f>
        <v>1097.0999999999999</v>
      </c>
      <c r="D16" s="79">
        <f>SUM(D19:D25)</f>
        <v>1097.0999999999999</v>
      </c>
      <c r="E16" s="79">
        <f>SUM(E19:E25)</f>
        <v>833.4</v>
      </c>
      <c r="F16" s="80">
        <f>SUM(F19:F25)</f>
        <v>661.2</v>
      </c>
      <c r="G16" s="122">
        <f t="shared" ref="G16" si="10">F16/$F$37</f>
        <v>1.1884263236790172E-2</v>
      </c>
      <c r="H16" s="80">
        <f>F16-E16</f>
        <v>-172.19999999999993</v>
      </c>
      <c r="I16" s="82">
        <f t="shared" ref="I16:I21" si="11">F16/D16</f>
        <v>0.60267979217938206</v>
      </c>
      <c r="J16" s="115">
        <f t="shared" si="3"/>
        <v>0.79337652987760987</v>
      </c>
      <c r="K16" s="83">
        <f t="shared" si="4"/>
        <v>-456.20000000000005</v>
      </c>
      <c r="L16" s="119">
        <f t="shared" si="7"/>
        <v>-0.40826919634866654</v>
      </c>
    </row>
    <row r="17" spans="1:12" s="6" customFormat="1" ht="56.25" hidden="1" customHeight="1">
      <c r="A17" s="64" t="s">
        <v>22</v>
      </c>
      <c r="B17" s="142"/>
      <c r="C17" s="40"/>
      <c r="D17" s="67"/>
      <c r="E17" s="66"/>
      <c r="F17" s="40"/>
      <c r="G17" s="35">
        <f t="shared" ref="G17:G24" si="12">F17/$F$37</f>
        <v>0</v>
      </c>
      <c r="H17" s="57">
        <f t="shared" ref="H17:H18" si="13">F17-E17</f>
        <v>0</v>
      </c>
      <c r="I17" s="82" t="e">
        <f t="shared" si="11"/>
        <v>#DIV/0!</v>
      </c>
      <c r="J17" s="114" t="e">
        <f t="shared" si="3"/>
        <v>#DIV/0!</v>
      </c>
      <c r="K17" s="34">
        <f t="shared" ref="K17:K24" si="14">F17-B17</f>
        <v>0</v>
      </c>
      <c r="L17" s="119" t="e">
        <f t="shared" si="7"/>
        <v>#DIV/0!</v>
      </c>
    </row>
    <row r="18" spans="1:12" s="6" customFormat="1" ht="37.5" hidden="1" customHeight="1">
      <c r="A18" s="65" t="s">
        <v>23</v>
      </c>
      <c r="B18" s="143"/>
      <c r="C18" s="38"/>
      <c r="D18" s="38"/>
      <c r="E18" s="92"/>
      <c r="F18" s="38"/>
      <c r="G18" s="98">
        <f t="shared" si="12"/>
        <v>0</v>
      </c>
      <c r="H18" s="39">
        <f t="shared" si="13"/>
        <v>0</v>
      </c>
      <c r="I18" s="125" t="e">
        <f t="shared" si="11"/>
        <v>#DIV/0!</v>
      </c>
      <c r="J18" s="112" t="e">
        <f t="shared" si="3"/>
        <v>#DIV/0!</v>
      </c>
      <c r="K18" s="46">
        <f t="shared" si="14"/>
        <v>0</v>
      </c>
      <c r="L18" s="119" t="e">
        <f t="shared" si="7"/>
        <v>#DIV/0!</v>
      </c>
    </row>
    <row r="19" spans="1:12" s="6" customFormat="1" ht="77.25" customHeight="1" thickBot="1">
      <c r="A19" s="138" t="s">
        <v>31</v>
      </c>
      <c r="B19" s="149">
        <v>38.700000000000003</v>
      </c>
      <c r="C19" s="56">
        <v>60.6</v>
      </c>
      <c r="D19" s="149">
        <v>60.6</v>
      </c>
      <c r="E19" s="56">
        <v>45.5</v>
      </c>
      <c r="F19" s="56">
        <v>0</v>
      </c>
      <c r="G19" s="97">
        <f t="shared" si="12"/>
        <v>0</v>
      </c>
      <c r="H19" s="123">
        <f>F19-E19</f>
        <v>-45.5</v>
      </c>
      <c r="I19" s="113">
        <f t="shared" si="11"/>
        <v>0</v>
      </c>
      <c r="J19" s="116">
        <f t="shared" si="3"/>
        <v>0</v>
      </c>
      <c r="K19" s="46">
        <f t="shared" si="14"/>
        <v>-38.700000000000003</v>
      </c>
      <c r="L19" s="120">
        <f t="shared" si="7"/>
        <v>-1</v>
      </c>
    </row>
    <row r="20" spans="1:12" s="6" customFormat="1" ht="38.25" customHeight="1" thickBot="1">
      <c r="A20" s="65" t="s">
        <v>33</v>
      </c>
      <c r="B20" s="149">
        <v>135</v>
      </c>
      <c r="C20" s="56">
        <v>93.2</v>
      </c>
      <c r="D20" s="149">
        <v>93.2</v>
      </c>
      <c r="E20" s="56">
        <v>81.3</v>
      </c>
      <c r="F20" s="56">
        <v>60</v>
      </c>
      <c r="G20" s="97">
        <f t="shared" si="12"/>
        <v>1.0784267909972932E-3</v>
      </c>
      <c r="H20" s="123">
        <f>F20-E20</f>
        <v>-21.299999999999997</v>
      </c>
      <c r="I20" s="113">
        <f t="shared" si="11"/>
        <v>0.64377682403433478</v>
      </c>
      <c r="J20" s="116">
        <f t="shared" si="3"/>
        <v>0.73800738007380073</v>
      </c>
      <c r="K20" s="46">
        <f t="shared" si="14"/>
        <v>-75</v>
      </c>
      <c r="L20" s="120">
        <f t="shared" si="7"/>
        <v>-0.55555555555555558</v>
      </c>
    </row>
    <row r="21" spans="1:12" ht="83.4" customHeight="1">
      <c r="A21" s="22" t="s">
        <v>29</v>
      </c>
      <c r="B21" s="150">
        <v>165.7</v>
      </c>
      <c r="C21" s="38">
        <v>256.8</v>
      </c>
      <c r="D21" s="150">
        <v>256.8</v>
      </c>
      <c r="E21" s="38">
        <v>192.6</v>
      </c>
      <c r="F21" s="38">
        <v>160.19999999999999</v>
      </c>
      <c r="G21" s="31">
        <f t="shared" si="12"/>
        <v>2.8793995319627724E-3</v>
      </c>
      <c r="H21" s="127">
        <f t="shared" ref="H21:H23" si="15">F21-E21</f>
        <v>-32.400000000000006</v>
      </c>
      <c r="I21" s="126">
        <f t="shared" si="11"/>
        <v>0.62383177570093451</v>
      </c>
      <c r="J21" s="124">
        <f t="shared" si="3"/>
        <v>0.83177570093457942</v>
      </c>
      <c r="K21" s="46">
        <f t="shared" si="14"/>
        <v>-5.5</v>
      </c>
      <c r="L21" s="71">
        <f t="shared" si="7"/>
        <v>-3.3192516596258326E-2</v>
      </c>
    </row>
    <row r="22" spans="1:12" ht="40.5" customHeight="1" thickBot="1">
      <c r="A22" s="137" t="s">
        <v>30</v>
      </c>
      <c r="B22" s="152">
        <v>402.5</v>
      </c>
      <c r="C22" s="45">
        <v>686.5</v>
      </c>
      <c r="D22" s="152">
        <v>686.5</v>
      </c>
      <c r="E22" s="45">
        <v>514</v>
      </c>
      <c r="F22" s="45">
        <v>441</v>
      </c>
      <c r="G22" s="85">
        <f t="shared" si="12"/>
        <v>7.9264369138301056E-3</v>
      </c>
      <c r="H22" s="70">
        <f t="shared" si="15"/>
        <v>-73</v>
      </c>
      <c r="I22" s="126">
        <f t="shared" ref="I22" si="16">F22/D22</f>
        <v>0.64238892935178438</v>
      </c>
      <c r="J22" s="113">
        <f t="shared" si="3"/>
        <v>0.857976653696498</v>
      </c>
      <c r="K22" s="46">
        <f t="shared" si="14"/>
        <v>38.5</v>
      </c>
      <c r="L22" s="71">
        <f t="shared" si="7"/>
        <v>9.565217391304337E-2</v>
      </c>
    </row>
    <row r="23" spans="1:12" s="5" customFormat="1" ht="26.4" customHeight="1" thickBot="1">
      <c r="A23" s="140" t="s">
        <v>35</v>
      </c>
      <c r="B23" s="150">
        <v>97.4</v>
      </c>
      <c r="C23" s="38">
        <v>0</v>
      </c>
      <c r="D23" s="150">
        <v>0</v>
      </c>
      <c r="E23" s="38">
        <v>0</v>
      </c>
      <c r="F23" s="38">
        <v>0</v>
      </c>
      <c r="G23" s="31">
        <f t="shared" si="12"/>
        <v>0</v>
      </c>
      <c r="H23" s="39">
        <f t="shared" si="15"/>
        <v>0</v>
      </c>
      <c r="I23" s="128" t="s">
        <v>19</v>
      </c>
      <c r="J23" s="113" t="s">
        <v>19</v>
      </c>
      <c r="K23" s="30">
        <f t="shared" si="14"/>
        <v>-97.4</v>
      </c>
      <c r="L23" s="111">
        <f t="shared" ref="L23" si="17">F23/B23-100%</f>
        <v>-1</v>
      </c>
    </row>
    <row r="24" spans="1:12" s="5" customFormat="1" ht="12" hidden="1" customHeight="1" thickBot="1">
      <c r="A24" s="107" t="s">
        <v>16</v>
      </c>
      <c r="B24" s="153"/>
      <c r="C24" s="136"/>
      <c r="D24" s="153"/>
      <c r="E24" s="136"/>
      <c r="F24" s="136"/>
      <c r="G24" s="108">
        <f t="shared" si="12"/>
        <v>0</v>
      </c>
      <c r="H24" s="109">
        <f>F24-E24</f>
        <v>0</v>
      </c>
      <c r="I24" s="33" t="s">
        <v>25</v>
      </c>
      <c r="J24" s="110" t="s">
        <v>25</v>
      </c>
      <c r="K24" s="104">
        <f t="shared" si="14"/>
        <v>0</v>
      </c>
      <c r="L24" s="105" t="e">
        <f t="shared" ref="L24:L25" si="18">F24/B24-100%</f>
        <v>#DIV/0!</v>
      </c>
    </row>
    <row r="25" spans="1:12" s="5" customFormat="1" ht="51.9" customHeight="1" thickBot="1">
      <c r="A25" s="135" t="s">
        <v>32</v>
      </c>
      <c r="B25" s="152">
        <v>278.10000000000002</v>
      </c>
      <c r="C25" s="45">
        <v>0</v>
      </c>
      <c r="D25" s="152">
        <v>0</v>
      </c>
      <c r="E25" s="45">
        <v>0</v>
      </c>
      <c r="F25" s="45">
        <v>0</v>
      </c>
      <c r="G25" s="85">
        <f t="shared" ref="G25" si="19">F25/$F$37</f>
        <v>0</v>
      </c>
      <c r="H25" s="70">
        <f t="shared" ref="H25" si="20">F25-E25</f>
        <v>0</v>
      </c>
      <c r="I25" s="139" t="s">
        <v>19</v>
      </c>
      <c r="J25" s="113" t="s">
        <v>19</v>
      </c>
      <c r="K25" s="46">
        <f t="shared" ref="K25" si="21">F25-B25</f>
        <v>-278.10000000000002</v>
      </c>
      <c r="L25" s="71">
        <f t="shared" si="18"/>
        <v>-1</v>
      </c>
    </row>
    <row r="26" spans="1:12" s="15" customFormat="1" ht="12" customHeight="1" thickBot="1">
      <c r="A26" s="28" t="s">
        <v>9</v>
      </c>
      <c r="B26" s="146">
        <f>B6+B16</f>
        <v>4321.2</v>
      </c>
      <c r="C26" s="79">
        <f>C6+C16</f>
        <v>4847.3999999999996</v>
      </c>
      <c r="D26" s="79">
        <f>D6+D16</f>
        <v>4847.3999999999996</v>
      </c>
      <c r="E26" s="79">
        <f>E6+E16</f>
        <v>4009.7000000000003</v>
      </c>
      <c r="F26" s="80">
        <f>F6+F16</f>
        <v>4513.0999999999995</v>
      </c>
      <c r="G26" s="81">
        <f>G16+G6</f>
        <v>8.111746584083139E-2</v>
      </c>
      <c r="H26" s="80">
        <f>F26-E26</f>
        <v>503.39999999999918</v>
      </c>
      <c r="I26" s="82">
        <f>F26/D26</f>
        <v>0.93103519412468538</v>
      </c>
      <c r="J26" s="82">
        <f>F26/E26</f>
        <v>1.1255455520363118</v>
      </c>
      <c r="K26" s="83">
        <f t="shared" si="4"/>
        <v>191.89999999999964</v>
      </c>
      <c r="L26" s="84">
        <f>F26/B26-100%</f>
        <v>4.4408960473942383E-2</v>
      </c>
    </row>
    <row r="27" spans="1:12" s="5" customFormat="1" ht="4.5" hidden="1" customHeight="1" thickBot="1">
      <c r="A27" s="29"/>
      <c r="B27" s="147"/>
      <c r="C27" s="59"/>
      <c r="D27" s="59"/>
      <c r="E27" s="60"/>
      <c r="F27" s="60"/>
      <c r="G27" s="95"/>
      <c r="H27" s="60"/>
      <c r="I27" s="61"/>
      <c r="J27" s="61"/>
      <c r="K27" s="62"/>
      <c r="L27" s="63"/>
    </row>
    <row r="28" spans="1:12" ht="14.25" customHeight="1" thickBot="1">
      <c r="A28" s="74" t="s">
        <v>3</v>
      </c>
      <c r="B28" s="148">
        <f>SUM(B29:B36)</f>
        <v>29711.599999999999</v>
      </c>
      <c r="C28" s="52">
        <f t="shared" ref="C28:G28" si="22">SUM(C29:C36)</f>
        <v>60718.600000000006</v>
      </c>
      <c r="D28" s="52">
        <f>SUM(D29:D36)</f>
        <v>96798.099999999991</v>
      </c>
      <c r="E28" s="52">
        <f t="shared" si="22"/>
        <v>59783.9</v>
      </c>
      <c r="F28" s="87">
        <f>SUM(F29:F36)</f>
        <v>51123.5</v>
      </c>
      <c r="G28" s="96">
        <f t="shared" si="22"/>
        <v>0.91888253415916865</v>
      </c>
      <c r="H28" s="87">
        <f t="shared" ref="H28:H36" si="23">F28-E28</f>
        <v>-8660.4000000000015</v>
      </c>
      <c r="I28" s="88">
        <f t="shared" ref="I28:I34" si="24">F28/D28</f>
        <v>0.52814569707463266</v>
      </c>
      <c r="J28" s="88">
        <f t="shared" ref="J28:J34" si="25">F28/E28</f>
        <v>0.85513825628639151</v>
      </c>
      <c r="K28" s="89">
        <f t="shared" ref="K28:K36" si="26">F28-B28</f>
        <v>21411.9</v>
      </c>
      <c r="L28" s="90">
        <f t="shared" ref="L28:L35" si="27">F28/B28-100%</f>
        <v>0.72065792485089997</v>
      </c>
    </row>
    <row r="29" spans="1:12" s="6" customFormat="1" ht="14.25" customHeight="1" thickBot="1">
      <c r="A29" s="75" t="s">
        <v>10</v>
      </c>
      <c r="B29" s="121">
        <v>3061.5</v>
      </c>
      <c r="C29" s="91">
        <v>6229</v>
      </c>
      <c r="D29" s="40">
        <v>6229</v>
      </c>
      <c r="E29" s="121">
        <v>4671.6000000000004</v>
      </c>
      <c r="F29" s="121">
        <v>4671.6000000000004</v>
      </c>
      <c r="G29" s="35">
        <f t="shared" ref="G29:G36" si="28">F29/$F$37</f>
        <v>8.3966309947049247E-2</v>
      </c>
      <c r="H29" s="40">
        <f t="shared" si="23"/>
        <v>0</v>
      </c>
      <c r="I29" s="133">
        <f t="shared" si="24"/>
        <v>0.74997591908813621</v>
      </c>
      <c r="J29" s="133">
        <f t="shared" si="25"/>
        <v>1</v>
      </c>
      <c r="K29" s="34">
        <f t="shared" si="26"/>
        <v>1610.1000000000004</v>
      </c>
      <c r="L29" s="117">
        <f t="shared" si="27"/>
        <v>0.52591866731994141</v>
      </c>
    </row>
    <row r="30" spans="1:12" s="6" customFormat="1" ht="14.25" customHeight="1">
      <c r="A30" s="76" t="s">
        <v>11</v>
      </c>
      <c r="B30" s="150">
        <v>0</v>
      </c>
      <c r="C30" s="92">
        <v>0</v>
      </c>
      <c r="D30" s="38">
        <v>23466.3</v>
      </c>
      <c r="E30" s="38">
        <v>23466.3</v>
      </c>
      <c r="F30" s="38">
        <v>14884.3</v>
      </c>
      <c r="G30" s="31">
        <f t="shared" si="28"/>
        <v>0.26752713142068352</v>
      </c>
      <c r="H30" s="131">
        <f t="shared" si="23"/>
        <v>-8582</v>
      </c>
      <c r="I30" s="134">
        <f t="shared" si="24"/>
        <v>0.63428405841568547</v>
      </c>
      <c r="J30" s="134">
        <f t="shared" si="25"/>
        <v>0.63428405841568547</v>
      </c>
      <c r="K30" s="132">
        <f t="shared" ref="K30" si="29">F30-B30</f>
        <v>14884.3</v>
      </c>
      <c r="L30" s="117" t="s">
        <v>19</v>
      </c>
    </row>
    <row r="31" spans="1:12" s="6" customFormat="1" ht="13.5" customHeight="1">
      <c r="A31" s="76" t="s">
        <v>12</v>
      </c>
      <c r="B31" s="150">
        <v>162.5</v>
      </c>
      <c r="C31" s="92">
        <v>330.3</v>
      </c>
      <c r="D31" s="38">
        <v>330.3</v>
      </c>
      <c r="E31" s="38">
        <v>249.4</v>
      </c>
      <c r="F31" s="38">
        <v>181</v>
      </c>
      <c r="G31" s="31">
        <f t="shared" si="28"/>
        <v>3.2532541528418344E-3</v>
      </c>
      <c r="H31" s="38">
        <f t="shared" si="23"/>
        <v>-68.400000000000006</v>
      </c>
      <c r="I31" s="47">
        <f t="shared" si="24"/>
        <v>0.54798667877686946</v>
      </c>
      <c r="J31" s="47">
        <f t="shared" si="25"/>
        <v>0.72574178027265435</v>
      </c>
      <c r="K31" s="130">
        <f t="shared" si="26"/>
        <v>18.5</v>
      </c>
      <c r="L31" s="33">
        <f t="shared" si="27"/>
        <v>0.11384615384615393</v>
      </c>
    </row>
    <row r="32" spans="1:12" s="6" customFormat="1" ht="12.75" customHeight="1">
      <c r="A32" s="76" t="s">
        <v>13</v>
      </c>
      <c r="B32" s="150">
        <v>26417.5</v>
      </c>
      <c r="C32" s="92">
        <v>54159.3</v>
      </c>
      <c r="D32" s="38">
        <v>66300.800000000003</v>
      </c>
      <c r="E32" s="38">
        <v>30924.9</v>
      </c>
      <c r="F32" s="38">
        <v>30914.9</v>
      </c>
      <c r="G32" s="85">
        <f t="shared" si="28"/>
        <v>0.55565760668337039</v>
      </c>
      <c r="H32" s="38">
        <f t="shared" si="23"/>
        <v>-10</v>
      </c>
      <c r="I32" s="33">
        <f t="shared" si="24"/>
        <v>0.46628245813021862</v>
      </c>
      <c r="J32" s="33">
        <f t="shared" si="25"/>
        <v>0.99967663597942114</v>
      </c>
      <c r="K32" s="130">
        <f t="shared" si="26"/>
        <v>4497.4000000000015</v>
      </c>
      <c r="L32" s="33">
        <f t="shared" si="27"/>
        <v>0.17024320999337572</v>
      </c>
    </row>
    <row r="33" spans="1:12" s="37" customFormat="1" ht="13.5" customHeight="1">
      <c r="A33" s="77" t="s">
        <v>17</v>
      </c>
      <c r="B33" s="154">
        <v>160</v>
      </c>
      <c r="C33" s="93">
        <v>0</v>
      </c>
      <c r="D33" s="72">
        <v>470.5</v>
      </c>
      <c r="E33" s="72">
        <v>470.5</v>
      </c>
      <c r="F33" s="129">
        <v>470.5</v>
      </c>
      <c r="G33" s="31">
        <f t="shared" si="28"/>
        <v>8.4566634194037735E-3</v>
      </c>
      <c r="H33" s="92">
        <f t="shared" si="23"/>
        <v>0</v>
      </c>
      <c r="I33" s="33">
        <f t="shared" si="24"/>
        <v>1</v>
      </c>
      <c r="J33" s="33">
        <f t="shared" si="25"/>
        <v>1</v>
      </c>
      <c r="K33" s="130">
        <f t="shared" si="26"/>
        <v>310.5</v>
      </c>
      <c r="L33" s="33">
        <f t="shared" si="27"/>
        <v>1.9406249999999998</v>
      </c>
    </row>
    <row r="34" spans="1:12" s="37" customFormat="1" ht="40.799999999999997" customHeight="1">
      <c r="A34" s="78" t="s">
        <v>27</v>
      </c>
      <c r="B34" s="150">
        <v>0</v>
      </c>
      <c r="C34" s="93">
        <v>0</v>
      </c>
      <c r="D34" s="72">
        <v>1.2</v>
      </c>
      <c r="E34" s="72">
        <v>1.2</v>
      </c>
      <c r="F34" s="72">
        <v>1.2</v>
      </c>
      <c r="G34" s="97">
        <f t="shared" si="28"/>
        <v>2.1568535819945861E-5</v>
      </c>
      <c r="H34" s="72">
        <f t="shared" si="23"/>
        <v>0</v>
      </c>
      <c r="I34" s="33">
        <f t="shared" si="24"/>
        <v>1</v>
      </c>
      <c r="J34" s="33">
        <f t="shared" si="25"/>
        <v>1</v>
      </c>
      <c r="K34" s="130">
        <f t="shared" si="26"/>
        <v>1.2</v>
      </c>
      <c r="L34" s="33" t="s">
        <v>19</v>
      </c>
    </row>
    <row r="35" spans="1:12" s="37" customFormat="1" ht="42" customHeight="1">
      <c r="A35" s="163" t="s">
        <v>39</v>
      </c>
      <c r="B35" s="152">
        <v>-89.9</v>
      </c>
      <c r="C35" s="161">
        <v>0</v>
      </c>
      <c r="D35" s="162">
        <v>0</v>
      </c>
      <c r="E35" s="162">
        <v>0</v>
      </c>
      <c r="F35" s="162">
        <v>0</v>
      </c>
      <c r="G35" s="108">
        <f t="shared" si="28"/>
        <v>0</v>
      </c>
      <c r="H35" s="162">
        <f t="shared" si="23"/>
        <v>0</v>
      </c>
      <c r="I35" s="33" t="s">
        <v>19</v>
      </c>
      <c r="J35" s="33" t="s">
        <v>19</v>
      </c>
      <c r="K35" s="130">
        <f t="shared" si="26"/>
        <v>89.9</v>
      </c>
      <c r="L35" s="33">
        <f t="shared" si="27"/>
        <v>-1</v>
      </c>
    </row>
    <row r="36" spans="1:12" s="6" customFormat="1" ht="63" customHeight="1" thickBot="1">
      <c r="A36" s="160" t="s">
        <v>38</v>
      </c>
      <c r="B36" s="155">
        <v>0</v>
      </c>
      <c r="C36" s="94">
        <v>0</v>
      </c>
      <c r="D36" s="46">
        <v>0</v>
      </c>
      <c r="E36" s="46">
        <v>0</v>
      </c>
      <c r="F36" s="46">
        <v>0</v>
      </c>
      <c r="G36" s="85">
        <f t="shared" si="28"/>
        <v>0</v>
      </c>
      <c r="H36" s="86">
        <f t="shared" si="23"/>
        <v>0</v>
      </c>
      <c r="I36" s="33" t="s">
        <v>19</v>
      </c>
      <c r="J36" s="33" t="s">
        <v>19</v>
      </c>
      <c r="K36" s="130">
        <f t="shared" si="26"/>
        <v>0</v>
      </c>
      <c r="L36" s="33" t="s">
        <v>19</v>
      </c>
    </row>
    <row r="37" spans="1:12" ht="12.75" customHeight="1" thickBot="1">
      <c r="A37" s="24" t="s">
        <v>4</v>
      </c>
      <c r="B37" s="32">
        <f>B26+B28</f>
        <v>34032.799999999996</v>
      </c>
      <c r="C37" s="53">
        <f>C26+C28</f>
        <v>65566</v>
      </c>
      <c r="D37" s="53">
        <f>D26+D28</f>
        <v>101645.49999999999</v>
      </c>
      <c r="E37" s="53">
        <f>E26+E28</f>
        <v>63793.599999999999</v>
      </c>
      <c r="F37" s="32">
        <f>F26+F28</f>
        <v>55636.6</v>
      </c>
      <c r="G37" s="41">
        <f>G28+G26</f>
        <v>1</v>
      </c>
      <c r="H37" s="53">
        <f>F37-E37</f>
        <v>-8157</v>
      </c>
      <c r="I37" s="42">
        <f>F37/D37</f>
        <v>0.54735920429335294</v>
      </c>
      <c r="J37" s="42">
        <f>F37/E37</f>
        <v>0.87213450879085053</v>
      </c>
      <c r="K37" s="32">
        <f>F37-B37</f>
        <v>21603.800000000003</v>
      </c>
      <c r="L37" s="106">
        <f>F37/B37-100%</f>
        <v>0.63479349333584079</v>
      </c>
    </row>
    <row r="38" spans="1:12">
      <c r="A38" s="16"/>
      <c r="B38" s="17"/>
      <c r="C38" s="17"/>
      <c r="D38" s="18"/>
      <c r="E38" s="18"/>
      <c r="F38" s="18"/>
      <c r="G38" s="19"/>
      <c r="H38" s="19"/>
      <c r="I38" s="19"/>
      <c r="J38" s="18"/>
      <c r="K38" s="18"/>
      <c r="L38" s="21"/>
    </row>
  </sheetData>
  <mergeCells count="14">
    <mergeCell ref="A4:A5"/>
    <mergeCell ref="A2:L2"/>
    <mergeCell ref="F3:J3"/>
    <mergeCell ref="F4:F5"/>
    <mergeCell ref="E4:E5"/>
    <mergeCell ref="G4:G5"/>
    <mergeCell ref="I4:J4"/>
    <mergeCell ref="H4:H5"/>
    <mergeCell ref="N12:P12"/>
    <mergeCell ref="J1:L1"/>
    <mergeCell ref="K4:L4"/>
    <mergeCell ref="C4:C5"/>
    <mergeCell ref="B4:B5"/>
    <mergeCell ref="D4:D5"/>
  </mergeCells>
  <phoneticPr fontId="0" type="noConversion"/>
  <pageMargins left="0.59055118110236227" right="0.39370078740157483" top="0.78740157480314965" bottom="0" header="0" footer="0.11811023622047245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доходы</vt:lpstr>
      <vt:lpstr>'Приложение 1 доходы'!Область_печати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Финансы</cp:lastModifiedBy>
  <cp:lastPrinted>2024-10-07T13:29:50Z</cp:lastPrinted>
  <dcterms:created xsi:type="dcterms:W3CDTF">2007-02-19T15:18:48Z</dcterms:created>
  <dcterms:modified xsi:type="dcterms:W3CDTF">2024-10-15T06:14:24Z</dcterms:modified>
</cp:coreProperties>
</file>