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25" tabRatio="964"/>
  </bookViews>
  <sheets>
    <sheet name="Приложение 1 доходы" sheetId="1" r:id="rId1"/>
  </sheets>
  <definedNames>
    <definedName name="_xlnm.Print_Area" localSheetId="0">'Приложение 1 доходы'!$A$1:$L$36</definedName>
  </definedNames>
  <calcPr calcId="124519"/>
</workbook>
</file>

<file path=xl/calcChain.xml><?xml version="1.0" encoding="utf-8"?>
<calcChain xmlns="http://schemas.openxmlformats.org/spreadsheetml/2006/main">
  <c r="L25" i="1"/>
  <c r="K25"/>
  <c r="J25"/>
  <c r="I25"/>
  <c r="H25"/>
  <c r="F16"/>
  <c r="B16" l="1"/>
  <c r="L30" l="1"/>
  <c r="L17"/>
  <c r="L18"/>
  <c r="L20"/>
  <c r="J33"/>
  <c r="I33"/>
  <c r="B28"/>
  <c r="B6"/>
  <c r="B26" l="1"/>
  <c r="B36" s="1"/>
  <c r="L21"/>
  <c r="J35"/>
  <c r="J30"/>
  <c r="J20"/>
  <c r="I35"/>
  <c r="K20"/>
  <c r="I20"/>
  <c r="H20"/>
  <c r="L33" l="1"/>
  <c r="L34"/>
  <c r="L9"/>
  <c r="I30"/>
  <c r="I17"/>
  <c r="I18"/>
  <c r="I19"/>
  <c r="I21"/>
  <c r="L14" l="1"/>
  <c r="L15"/>
  <c r="L22"/>
  <c r="K13"/>
  <c r="K10"/>
  <c r="K11"/>
  <c r="K12"/>
  <c r="L11"/>
  <c r="L12"/>
  <c r="L13"/>
  <c r="L10"/>
  <c r="L8"/>
  <c r="K9"/>
  <c r="J9"/>
  <c r="I9"/>
  <c r="H9"/>
  <c r="J17" l="1"/>
  <c r="J18"/>
  <c r="J21"/>
  <c r="J22"/>
  <c r="J14"/>
  <c r="J15"/>
  <c r="J11"/>
  <c r="J8"/>
  <c r="I8"/>
  <c r="C6"/>
  <c r="L23" l="1"/>
  <c r="L31" l="1"/>
  <c r="L32"/>
  <c r="F28"/>
  <c r="F6"/>
  <c r="L6" s="1"/>
  <c r="K8"/>
  <c r="J10"/>
  <c r="J12"/>
  <c r="J13"/>
  <c r="I10"/>
  <c r="I11"/>
  <c r="I12"/>
  <c r="I13"/>
  <c r="H8" l="1"/>
  <c r="H22"/>
  <c r="H23"/>
  <c r="L24"/>
  <c r="K19"/>
  <c r="K21"/>
  <c r="K22"/>
  <c r="K23"/>
  <c r="K24"/>
  <c r="K34"/>
  <c r="K35"/>
  <c r="I22"/>
  <c r="C28"/>
  <c r="D28"/>
  <c r="E28"/>
  <c r="H35"/>
  <c r="L16" l="1"/>
  <c r="G14"/>
  <c r="G15"/>
  <c r="K30"/>
  <c r="K18"/>
  <c r="K17"/>
  <c r="H21"/>
  <c r="H18"/>
  <c r="H17"/>
  <c r="C16" l="1"/>
  <c r="I31"/>
  <c r="H34"/>
  <c r="H31"/>
  <c r="H32"/>
  <c r="H33"/>
  <c r="H30"/>
  <c r="H29"/>
  <c r="H24"/>
  <c r="H19"/>
  <c r="H11"/>
  <c r="H12"/>
  <c r="H13"/>
  <c r="H10"/>
  <c r="H7"/>
  <c r="J32"/>
  <c r="J31"/>
  <c r="J29"/>
  <c r="J7"/>
  <c r="I7"/>
  <c r="I32"/>
  <c r="I29"/>
  <c r="E6"/>
  <c r="K7"/>
  <c r="L7"/>
  <c r="K14"/>
  <c r="K15"/>
  <c r="K29"/>
  <c r="L29"/>
  <c r="K31"/>
  <c r="K32"/>
  <c r="K33"/>
  <c r="I14"/>
  <c r="D6"/>
  <c r="D16"/>
  <c r="E16"/>
  <c r="J16" s="1"/>
  <c r="I16" l="1"/>
  <c r="K16"/>
  <c r="F26"/>
  <c r="F36" s="1"/>
  <c r="G25" s="1"/>
  <c r="C26"/>
  <c r="L28"/>
  <c r="I28"/>
  <c r="H28"/>
  <c r="J28"/>
  <c r="H16"/>
  <c r="E26"/>
  <c r="D26"/>
  <c r="D36" s="1"/>
  <c r="I6"/>
  <c r="J6"/>
  <c r="H6"/>
  <c r="K28"/>
  <c r="K6"/>
  <c r="G16" l="1"/>
  <c r="G20"/>
  <c r="G9"/>
  <c r="G6"/>
  <c r="G33"/>
  <c r="G32"/>
  <c r="G7"/>
  <c r="G34"/>
  <c r="G8"/>
  <c r="G10"/>
  <c r="G21"/>
  <c r="G13"/>
  <c r="G31"/>
  <c r="G22"/>
  <c r="G12"/>
  <c r="G24"/>
  <c r="G11"/>
  <c r="G23"/>
  <c r="G30"/>
  <c r="G35"/>
  <c r="G18"/>
  <c r="G29"/>
  <c r="H26"/>
  <c r="L26"/>
  <c r="E36"/>
  <c r="H36" s="1"/>
  <c r="I26"/>
  <c r="J26"/>
  <c r="I36"/>
  <c r="G17"/>
  <c r="G19"/>
  <c r="K36"/>
  <c r="K26"/>
  <c r="G28" l="1"/>
  <c r="J36"/>
  <c r="L36"/>
  <c r="G26" l="1"/>
  <c r="G36" s="1"/>
  <c r="C36" l="1"/>
</calcChain>
</file>

<file path=xl/sharedStrings.xml><?xml version="1.0" encoding="utf-8"?>
<sst xmlns="http://schemas.openxmlformats.org/spreadsheetml/2006/main" count="55" uniqueCount="47">
  <si>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</si>
  <si>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</si>
  <si>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</si>
  <si>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</si>
  <si>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</si>
  <si>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Штрафы, санкции, возмещение ущерба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</si>
  <si>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</si>
  <si>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</si>
  <si>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</si>
  <si>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</si>
  <si>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</si>
  <si>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</si>
  <si>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</si>
  <si>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</si>
  <si>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</si>
  <si>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</si>
  <si>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</si>
  <si>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</si>
  <si>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</si>
  <si>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</si>
  <si>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</si>
  <si>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</si>
  <si>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</si>
  <si>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</si>
  <si>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</si>
  <si>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</si>
  <si>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</si>
  <si>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 xml:space="preserve"> -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</si>
  <si>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</si>
  <si>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</si>
  <si>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</si>
  <si>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</si>
  <si>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</si>
  <si>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</si>
  <si>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</si>
  <si>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</si>
  <si>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Налог, взимаемый в связи с применением упрощенной системы налогообложения</t>
  </si>
  <si>
    <t>на 2021 год, %</t>
  </si>
  <si>
    <t>Бюджетные назначения на 2021 год  (решение от 28.12.2020 №6)</t>
  </si>
  <si>
    <t>Уточненные бюджетные назначения на 2021 год    (решение от 25.06.2021, ф.0503117</t>
  </si>
  <si>
    <t>Показатели кассового исполнения за 9 мес. 2020 года</t>
  </si>
  <si>
    <t xml:space="preserve">Отклонение  показателей  исполнения бюджета за 9 мес. 2021 года относительно уточненных бюджетных назначений на 9 мес. 2021, тыс.руб.  </t>
  </si>
  <si>
    <t>Исполнение бюджета за 9 мес. 2021  года относительно уточненных бюджетных назначений</t>
  </si>
  <si>
    <t>Отклонение  показателей  исполнения бюджета за   9 мес.2021 года относительно  9 мес.  2020 года</t>
  </si>
  <si>
    <t>на 9 мес.               2021года, %</t>
  </si>
  <si>
    <t>Показатели кассового исполнения        за 9 мес. 2021 года                      (ф. 0503117)</t>
  </si>
  <si>
    <t xml:space="preserve">ИНФОРМАЦИЯ  ПО  ДОХОДАМ  МЕСТНОГО  БЮДЖЕТА    за 9 месяцев 2021 года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</si>
</sst>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7" fontId="3" fillId="0" borderId="16" xfId="1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4" fillId="4" borderId="24" xfId="2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7" fontId="4" fillId="0" borderId="24" xfId="1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4" fillId="0" borderId="25" xfId="1" applyNumberFormat="1" applyFont="1" applyFill="1" applyBorder="1" applyAlignment="1">
      <alignment horizontal="right" vertical="center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3" fillId="0" borderId="28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4" fillId="4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5" borderId="35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7" fontId="4" fillId="6" borderId="33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0" borderId="36" xfId="0" applyNumberFormat="1" applyFont="1" applyFill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6" fontId="3" fillId="0" borderId="38" xfId="0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67" fontId="3" fillId="0" borderId="38" xfId="0" applyNumberFormat="1" applyFont="1" applyFill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167" fontId="3" fillId="0" borderId="38" xfId="1" applyNumberFormat="1" applyFont="1" applyFill="1" applyBorder="1" applyAlignment="1">
      <alignment horizontal="right" vertical="center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5" xfId="1" applyNumberFormat="1" applyFont="1" applyFill="1" applyBorder="1" applyAlignment="1">
      <alignment horizontal="right" vertical="center"/>
    </xf>
    <xf numFmtId="167" fontId="3" fillId="7" borderId="15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167" fontId="3" fillId="8" borderId="38" xfId="1" applyNumberFormat="1" applyFont="1" applyFill="1" applyBorder="1" applyAlignment="1">
      <alignment horizontal="right" vertical="center"/>
    </xf>
    <xf numFmtId="167" fontId="3" fillId="9" borderId="10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25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6" xfId="1" applyNumberFormat="1" applyFont="1" applyFill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7" borderId="11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7" fontId="3" fillId="7" borderId="19" xfId="1" applyNumberFormat="1" applyFont="1" applyFill="1" applyBorder="1" applyAlignment="1">
      <alignment horizontal="right" vertical="center"/>
    </xf>
    <xf numFmtId="167" fontId="4" fillId="3" borderId="24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167" fontId="3" fillId="7" borderId="38" xfId="1" applyNumberFormat="1" applyFont="1" applyFill="1" applyBorder="1" applyAlignment="1">
      <alignment horizontal="right" vertical="center"/>
    </xf>
    <xf numFmtId="165" fontId="3" fillId="5" borderId="42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165" fontId="3" fillId="0" borderId="42" xfId="0" applyNumberFormat="1" applyFont="1" applyFill="1" applyBorder="1" applyAlignment="1">
      <alignment horizontal="right" vertical="center"/>
    </xf>
    <xf numFmtId="166" fontId="3" fillId="0" borderId="43" xfId="0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5" borderId="44" xfId="0" applyNumberFormat="1" applyFont="1" applyFill="1" applyBorder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top" wrapText="1"/>
    </xf>
    <xf numFmtId="165" fontId="3" fillId="0" borderId="3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center" wrapText="1"/>
    </xf>
    <xf numFmtId="167" fontId="3" fillId="7" borderId="10" xfId="1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P37"/>
  <sheetViews>
    <sheetView tabSelected="1" zoomScale="85" zoomScaleNormal="85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F7" sqref="F7"/>
    </sheetView>
  </sheetViews>
  <sheetFormatPr defaultColWidth="9.140625" defaultRowHeight="12.75"/>
  <cols>
    <col min="1" max="1" width="44.28515625" style="4" customWidth="1"/>
    <col min="2" max="3" width="12.7109375" style="10" customWidth="1"/>
    <col min="4" max="4" width="12.7109375" style="7" customWidth="1"/>
    <col min="5" max="6" width="13.7109375" style="7" customWidth="1"/>
    <col min="7" max="7" width="8.85546875" style="8" customWidth="1"/>
    <col min="8" max="8" width="18.14062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5.28515625" style="9" customWidth="1"/>
    <col min="13" max="16384" width="9.140625" style="4"/>
  </cols>
  <sheetData>
    <row r="1" spans="1:16" ht="17.25" customHeight="1">
      <c r="A1" s="11"/>
      <c r="B1" s="12"/>
      <c r="C1" s="12"/>
      <c r="D1" s="1"/>
      <c r="E1" s="1"/>
      <c r="F1" s="2"/>
      <c r="G1" s="3"/>
      <c r="H1" s="3"/>
      <c r="I1" s="3"/>
      <c r="J1" s="159"/>
      <c r="K1" s="159"/>
      <c r="L1" s="159"/>
    </row>
    <row r="2" spans="1:16" ht="12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6" ht="12.75" customHeight="1" thickBot="1">
      <c r="A3" s="16"/>
      <c r="B3" s="17"/>
      <c r="C3" s="17"/>
      <c r="D3" s="18"/>
      <c r="E3" s="18"/>
      <c r="F3" s="151"/>
      <c r="G3" s="151"/>
      <c r="H3" s="151"/>
      <c r="I3" s="151"/>
      <c r="J3" s="151"/>
      <c r="K3" s="20"/>
      <c r="L3" s="36" t="s">
        <v>26</v>
      </c>
    </row>
    <row r="4" spans="1:16" ht="76.5" customHeight="1">
      <c r="A4" s="148" t="s">
        <v>20</v>
      </c>
      <c r="B4" s="162" t="s">
        <v>40</v>
      </c>
      <c r="C4" s="152" t="s">
        <v>38</v>
      </c>
      <c r="D4" s="152" t="s">
        <v>39</v>
      </c>
      <c r="E4" s="152" t="s">
        <v>30</v>
      </c>
      <c r="F4" s="152" t="s">
        <v>45</v>
      </c>
      <c r="G4" s="154" t="s">
        <v>22</v>
      </c>
      <c r="H4" s="156" t="s">
        <v>41</v>
      </c>
      <c r="I4" s="154" t="s">
        <v>42</v>
      </c>
      <c r="J4" s="154"/>
      <c r="K4" s="160" t="s">
        <v>43</v>
      </c>
      <c r="L4" s="161"/>
    </row>
    <row r="5" spans="1:16" ht="44.25" customHeight="1" thickBot="1">
      <c r="A5" s="149"/>
      <c r="B5" s="163"/>
      <c r="C5" s="153"/>
      <c r="D5" s="153"/>
      <c r="E5" s="153"/>
      <c r="F5" s="153"/>
      <c r="G5" s="155"/>
      <c r="H5" s="157"/>
      <c r="I5" s="65" t="s">
        <v>37</v>
      </c>
      <c r="J5" s="146" t="s">
        <v>44</v>
      </c>
      <c r="K5" s="66" t="s">
        <v>6</v>
      </c>
      <c r="L5" s="67" t="s">
        <v>23</v>
      </c>
    </row>
    <row r="6" spans="1:16" s="13" customFormat="1" ht="15.75" customHeight="1" thickBot="1">
      <c r="A6" s="26" t="s">
        <v>7</v>
      </c>
      <c r="B6" s="55">
        <f>SUM(B7:B15)</f>
        <v>3041.2999999999997</v>
      </c>
      <c r="C6" s="55">
        <f>SUM(C7:C15)</f>
        <v>4080.8</v>
      </c>
      <c r="D6" s="55">
        <f t="shared" ref="D6:E6" si="0">SUM(D7:D15)</f>
        <v>4080.8</v>
      </c>
      <c r="E6" s="55">
        <f t="shared" si="0"/>
        <v>3515.9</v>
      </c>
      <c r="F6" s="55">
        <f>SUM(F7:F15)</f>
        <v>3725.3</v>
      </c>
      <c r="G6" s="128">
        <f t="shared" ref="G6:G13" si="1">F6/$F$36</f>
        <v>6.5601397505410594E-2</v>
      </c>
      <c r="H6" s="84">
        <f t="shared" ref="H6:H13" si="2">F6-E6</f>
        <v>209.40000000000009</v>
      </c>
      <c r="I6" s="86">
        <f t="shared" ref="I6:I13" si="3">F6/D6</f>
        <v>0.91288472848461089</v>
      </c>
      <c r="J6" s="86">
        <f t="shared" ref="J6:J22" si="4">F6/E6</f>
        <v>1.0595580079069371</v>
      </c>
      <c r="K6" s="87">
        <f t="shared" ref="K6:K26" si="5">F6-B6</f>
        <v>684.00000000000045</v>
      </c>
      <c r="L6" s="124">
        <f>F6/B6-100%</f>
        <v>0.22490382402262199</v>
      </c>
    </row>
    <row r="7" spans="1:16" ht="13.5" customHeight="1">
      <c r="A7" s="25" t="s">
        <v>0</v>
      </c>
      <c r="B7" s="58">
        <v>823.9</v>
      </c>
      <c r="C7" s="104">
        <v>1159.2</v>
      </c>
      <c r="D7" s="58">
        <v>1159.2</v>
      </c>
      <c r="E7" s="58">
        <v>926.7</v>
      </c>
      <c r="F7" s="58">
        <v>959.5</v>
      </c>
      <c r="G7" s="113">
        <f t="shared" si="1"/>
        <v>1.6896502538437563E-2</v>
      </c>
      <c r="H7" s="114">
        <f t="shared" si="2"/>
        <v>32.799999999999955</v>
      </c>
      <c r="I7" s="115">
        <f t="shared" si="3"/>
        <v>0.82772601794340916</v>
      </c>
      <c r="J7" s="115">
        <f t="shared" si="4"/>
        <v>1.0353944102730117</v>
      </c>
      <c r="K7" s="109">
        <f t="shared" si="5"/>
        <v>135.60000000000002</v>
      </c>
      <c r="L7" s="110">
        <f>F7/B7-100%</f>
        <v>0.16458308047093095</v>
      </c>
    </row>
    <row r="8" spans="1:16" ht="12" customHeight="1">
      <c r="A8" s="25" t="s">
        <v>28</v>
      </c>
      <c r="B8" s="108">
        <v>181.7</v>
      </c>
      <c r="C8" s="107">
        <v>284.89999999999998</v>
      </c>
      <c r="D8" s="108">
        <v>284.89999999999998</v>
      </c>
      <c r="E8" s="108">
        <v>213.7</v>
      </c>
      <c r="F8" s="108">
        <v>211.3</v>
      </c>
      <c r="G8" s="31">
        <f t="shared" si="1"/>
        <v>3.7209285944469592E-3</v>
      </c>
      <c r="H8" s="39">
        <f t="shared" si="2"/>
        <v>-2.3999999999999773</v>
      </c>
      <c r="I8" s="50">
        <f t="shared" si="3"/>
        <v>0.74166374166374172</v>
      </c>
      <c r="J8" s="50">
        <f t="shared" si="4"/>
        <v>0.98876930276087982</v>
      </c>
      <c r="K8" s="46">
        <f t="shared" si="5"/>
        <v>29.600000000000023</v>
      </c>
      <c r="L8" s="75">
        <f t="shared" ref="L8:L9" si="6">F8/B8-100%</f>
        <v>0.16290588882773815</v>
      </c>
    </row>
    <row r="9" spans="1:16" ht="25.5" customHeight="1">
      <c r="A9" s="25" t="s">
        <v>36</v>
      </c>
      <c r="B9" s="108">
        <v>287.60000000000002</v>
      </c>
      <c r="C9" s="107">
        <v>264.60000000000002</v>
      </c>
      <c r="D9" s="108">
        <v>264.60000000000002</v>
      </c>
      <c r="E9" s="108">
        <v>256.2</v>
      </c>
      <c r="F9" s="108">
        <v>147.19999999999999</v>
      </c>
      <c r="G9" s="31">
        <f t="shared" si="1"/>
        <v>2.5921471325252832E-3</v>
      </c>
      <c r="H9" s="39">
        <f t="shared" si="2"/>
        <v>-109</v>
      </c>
      <c r="I9" s="50">
        <f t="shared" si="3"/>
        <v>0.55631141345427049</v>
      </c>
      <c r="J9" s="50">
        <f t="shared" si="4"/>
        <v>0.57455113192818108</v>
      </c>
      <c r="K9" s="46">
        <f t="shared" si="5"/>
        <v>-140.40000000000003</v>
      </c>
      <c r="L9" s="75">
        <f t="shared" si="6"/>
        <v>-0.48817802503477059</v>
      </c>
    </row>
    <row r="10" spans="1:16" ht="12" customHeight="1">
      <c r="A10" s="22" t="s">
        <v>1</v>
      </c>
      <c r="B10" s="38">
        <v>1423.6</v>
      </c>
      <c r="C10" s="105">
        <v>1597.8</v>
      </c>
      <c r="D10" s="39">
        <v>1597.8</v>
      </c>
      <c r="E10" s="39">
        <v>1597.8</v>
      </c>
      <c r="F10" s="38">
        <v>1867.3</v>
      </c>
      <c r="G10" s="31">
        <f t="shared" si="1"/>
        <v>3.2882583835356395E-2</v>
      </c>
      <c r="H10" s="39">
        <f t="shared" si="2"/>
        <v>269.5</v>
      </c>
      <c r="I10" s="50">
        <f t="shared" si="3"/>
        <v>1.1686694204531229</v>
      </c>
      <c r="J10" s="50">
        <f t="shared" si="4"/>
        <v>1.1686694204531229</v>
      </c>
      <c r="K10" s="46">
        <f t="shared" si="5"/>
        <v>443.70000000000005</v>
      </c>
      <c r="L10" s="75">
        <f t="shared" ref="L10:L22" si="7">F10/B10-100%</f>
        <v>0.31167462770441134</v>
      </c>
    </row>
    <row r="11" spans="1:16" ht="14.25" customHeight="1">
      <c r="A11" s="22" t="s">
        <v>15</v>
      </c>
      <c r="B11" s="38">
        <v>4.4000000000000004</v>
      </c>
      <c r="C11" s="105">
        <v>8</v>
      </c>
      <c r="D11" s="39">
        <v>8</v>
      </c>
      <c r="E11" s="39">
        <v>6</v>
      </c>
      <c r="F11" s="38">
        <v>8.3000000000000007</v>
      </c>
      <c r="G11" s="31">
        <f t="shared" si="1"/>
        <v>1.4616047010842292E-4</v>
      </c>
      <c r="H11" s="39">
        <f t="shared" si="2"/>
        <v>2.3000000000000007</v>
      </c>
      <c r="I11" s="50">
        <f t="shared" si="3"/>
        <v>1.0375000000000001</v>
      </c>
      <c r="J11" s="50">
        <f t="shared" si="4"/>
        <v>1.3833333333333335</v>
      </c>
      <c r="K11" s="46">
        <f t="shared" si="5"/>
        <v>3.9000000000000004</v>
      </c>
      <c r="L11" s="75">
        <f t="shared" si="7"/>
        <v>0.88636363636363646</v>
      </c>
    </row>
    <row r="12" spans="1:16" s="6" customFormat="1" ht="12.75" customHeight="1">
      <c r="A12" s="23" t="s">
        <v>2</v>
      </c>
      <c r="B12" s="38">
        <v>317.5</v>
      </c>
      <c r="C12" s="97">
        <v>761.3</v>
      </c>
      <c r="D12" s="38">
        <v>761.3</v>
      </c>
      <c r="E12" s="38">
        <v>511.5</v>
      </c>
      <c r="F12" s="38">
        <v>534</v>
      </c>
      <c r="G12" s="31">
        <f t="shared" si="1"/>
        <v>9.4035772334816661E-3</v>
      </c>
      <c r="H12" s="39">
        <f t="shared" si="2"/>
        <v>22.5</v>
      </c>
      <c r="I12" s="50">
        <f t="shared" si="3"/>
        <v>0.70143176146065944</v>
      </c>
      <c r="J12" s="50">
        <f t="shared" si="4"/>
        <v>1.0439882697947214</v>
      </c>
      <c r="K12" s="46">
        <f t="shared" si="5"/>
        <v>216.5</v>
      </c>
      <c r="L12" s="75">
        <f t="shared" si="7"/>
        <v>0.68188976377952759</v>
      </c>
      <c r="N12" s="158"/>
      <c r="O12" s="158"/>
      <c r="P12" s="158"/>
    </row>
    <row r="13" spans="1:16" ht="15" customHeight="1" thickBot="1">
      <c r="A13" s="23" t="s">
        <v>9</v>
      </c>
      <c r="B13" s="51">
        <v>2.6</v>
      </c>
      <c r="C13" s="106">
        <v>5</v>
      </c>
      <c r="D13" s="51">
        <v>5</v>
      </c>
      <c r="E13" s="51">
        <v>4</v>
      </c>
      <c r="F13" s="51">
        <v>3.6</v>
      </c>
      <c r="G13" s="77">
        <f t="shared" si="1"/>
        <v>6.3394902697629221E-5</v>
      </c>
      <c r="H13" s="72">
        <f t="shared" si="2"/>
        <v>-0.39999999999999991</v>
      </c>
      <c r="I13" s="50">
        <f t="shared" si="3"/>
        <v>0.72</v>
      </c>
      <c r="J13" s="122">
        <f t="shared" si="4"/>
        <v>0.9</v>
      </c>
      <c r="K13" s="46">
        <f t="shared" si="5"/>
        <v>1</v>
      </c>
      <c r="L13" s="126">
        <f t="shared" si="7"/>
        <v>0.38461538461538458</v>
      </c>
    </row>
    <row r="14" spans="1:16" ht="20.100000000000001" hidden="1" customHeight="1" thickBot="1">
      <c r="A14" s="27" t="s">
        <v>16</v>
      </c>
      <c r="B14" s="43"/>
      <c r="C14" s="56"/>
      <c r="D14" s="56"/>
      <c r="E14" s="43"/>
      <c r="F14" s="43"/>
      <c r="G14" s="73">
        <f t="shared" ref="G14:G15" si="8">F14/5378</f>
        <v>0</v>
      </c>
      <c r="H14" s="57"/>
      <c r="I14" s="47" t="e">
        <f>F14/E14</f>
        <v>#DIV/0!</v>
      </c>
      <c r="J14" s="115" t="e">
        <f t="shared" si="4"/>
        <v>#DIV/0!</v>
      </c>
      <c r="K14" s="48">
        <f t="shared" si="5"/>
        <v>0</v>
      </c>
      <c r="L14" s="110" t="e">
        <f t="shared" si="7"/>
        <v>#DIV/0!</v>
      </c>
    </row>
    <row r="15" spans="1:16" s="6" customFormat="1" ht="16.5" customHeight="1" thickBot="1">
      <c r="A15" s="27" t="s">
        <v>16</v>
      </c>
      <c r="B15" s="44"/>
      <c r="C15" s="49"/>
      <c r="D15" s="49"/>
      <c r="E15" s="45"/>
      <c r="F15" s="44">
        <v>-5.9</v>
      </c>
      <c r="G15" s="59">
        <f t="shared" si="8"/>
        <v>-1.0970621048716996E-3</v>
      </c>
      <c r="H15" s="45"/>
      <c r="I15" s="50"/>
      <c r="J15" s="50" t="e">
        <f t="shared" si="4"/>
        <v>#DIV/0!</v>
      </c>
      <c r="K15" s="46">
        <f t="shared" si="5"/>
        <v>-5.9</v>
      </c>
      <c r="L15" s="75" t="e">
        <f t="shared" si="7"/>
        <v>#DIV/0!</v>
      </c>
    </row>
    <row r="16" spans="1:16" s="14" customFormat="1" ht="19.5" customHeight="1" thickBot="1">
      <c r="A16" s="28" t="s">
        <v>8</v>
      </c>
      <c r="B16" s="84">
        <f>SUM(B19:B25)</f>
        <v>627.5</v>
      </c>
      <c r="C16" s="83">
        <f t="shared" ref="C16:E16" si="9">SUM(C17:C24)</f>
        <v>1070.7</v>
      </c>
      <c r="D16" s="83">
        <f t="shared" si="9"/>
        <v>1070.7</v>
      </c>
      <c r="E16" s="83">
        <f t="shared" si="9"/>
        <v>644</v>
      </c>
      <c r="F16" s="84">
        <f>SUM(F19:F25)</f>
        <v>612.29999999999995</v>
      </c>
      <c r="G16" s="128">
        <f t="shared" ref="G16" si="10">F16/$F$36</f>
        <v>1.0782416367155101E-2</v>
      </c>
      <c r="H16" s="84">
        <f>F16-E16</f>
        <v>-31.700000000000045</v>
      </c>
      <c r="I16" s="86">
        <f t="shared" ref="I16:I21" si="11">F16/D16</f>
        <v>0.57186887083216575</v>
      </c>
      <c r="J16" s="121">
        <f t="shared" si="4"/>
        <v>0.95077639751552789</v>
      </c>
      <c r="K16" s="87">
        <f t="shared" si="5"/>
        <v>-15.200000000000045</v>
      </c>
      <c r="L16" s="125">
        <f t="shared" si="7"/>
        <v>-2.4223107569721236E-2</v>
      </c>
    </row>
    <row r="17" spans="1:12" s="6" customFormat="1" ht="56.25" hidden="1" customHeight="1">
      <c r="A17" s="68" t="s">
        <v>24</v>
      </c>
      <c r="B17" s="40"/>
      <c r="C17" s="40"/>
      <c r="D17" s="71"/>
      <c r="E17" s="70"/>
      <c r="F17" s="40"/>
      <c r="G17" s="35">
        <f t="shared" ref="G17:G24" si="12">F17/$F$36</f>
        <v>0</v>
      </c>
      <c r="H17" s="58">
        <f t="shared" ref="H17:H18" si="13">F17-E17</f>
        <v>0</v>
      </c>
      <c r="I17" s="86" t="e">
        <f t="shared" si="11"/>
        <v>#DIV/0!</v>
      </c>
      <c r="J17" s="120" t="e">
        <f t="shared" si="4"/>
        <v>#DIV/0!</v>
      </c>
      <c r="K17" s="34">
        <f t="shared" ref="K17:K24" si="14">F17-B17</f>
        <v>0</v>
      </c>
      <c r="L17" s="125" t="e">
        <f t="shared" si="7"/>
        <v>#DIV/0!</v>
      </c>
    </row>
    <row r="18" spans="1:12" s="6" customFormat="1" ht="37.5" hidden="1" customHeight="1">
      <c r="A18" s="69" t="s">
        <v>25</v>
      </c>
      <c r="B18" s="38"/>
      <c r="C18" s="38"/>
      <c r="D18" s="38"/>
      <c r="E18" s="97"/>
      <c r="F18" s="38"/>
      <c r="G18" s="103">
        <f t="shared" si="12"/>
        <v>0</v>
      </c>
      <c r="H18" s="39">
        <f t="shared" si="13"/>
        <v>0</v>
      </c>
      <c r="I18" s="131" t="e">
        <f t="shared" si="11"/>
        <v>#DIV/0!</v>
      </c>
      <c r="J18" s="117" t="e">
        <f t="shared" si="4"/>
        <v>#DIV/0!</v>
      </c>
      <c r="K18" s="46">
        <f t="shared" si="14"/>
        <v>0</v>
      </c>
      <c r="L18" s="125" t="e">
        <f t="shared" si="7"/>
        <v>#DIV/0!</v>
      </c>
    </row>
    <row r="19" spans="1:12" s="6" customFormat="1" ht="77.25" customHeight="1" thickBot="1">
      <c r="A19" s="145" t="s">
        <v>33</v>
      </c>
      <c r="B19" s="57">
        <v>0</v>
      </c>
      <c r="C19" s="57">
        <v>60.6</v>
      </c>
      <c r="D19" s="57">
        <v>60.6</v>
      </c>
      <c r="E19" s="57">
        <v>60.6</v>
      </c>
      <c r="F19" s="57">
        <v>0</v>
      </c>
      <c r="G19" s="102">
        <f t="shared" si="12"/>
        <v>0</v>
      </c>
      <c r="H19" s="129">
        <f>F19-E19</f>
        <v>-60.6</v>
      </c>
      <c r="I19" s="118">
        <f t="shared" si="11"/>
        <v>0</v>
      </c>
      <c r="J19" s="130" t="s">
        <v>21</v>
      </c>
      <c r="K19" s="46">
        <f t="shared" si="14"/>
        <v>0</v>
      </c>
      <c r="L19" s="126" t="s">
        <v>21</v>
      </c>
    </row>
    <row r="20" spans="1:12" s="6" customFormat="1" ht="38.25" customHeight="1" thickBot="1">
      <c r="A20" s="69" t="s">
        <v>35</v>
      </c>
      <c r="B20" s="57">
        <v>109.4</v>
      </c>
      <c r="C20" s="57">
        <v>291.10000000000002</v>
      </c>
      <c r="D20" s="57">
        <v>291.10000000000002</v>
      </c>
      <c r="E20" s="57">
        <v>139.1</v>
      </c>
      <c r="F20" s="57">
        <v>139.1</v>
      </c>
      <c r="G20" s="102">
        <f t="shared" si="12"/>
        <v>2.4495086014556175E-3</v>
      </c>
      <c r="H20" s="129">
        <f>F20-E20</f>
        <v>0</v>
      </c>
      <c r="I20" s="118">
        <f t="shared" si="11"/>
        <v>0.47784266575060114</v>
      </c>
      <c r="J20" s="122">
        <f t="shared" si="4"/>
        <v>1</v>
      </c>
      <c r="K20" s="46">
        <f t="shared" si="14"/>
        <v>29.699999999999989</v>
      </c>
      <c r="L20" s="126">
        <f t="shared" si="7"/>
        <v>0.2714808043875685</v>
      </c>
    </row>
    <row r="21" spans="1:12" ht="74.25" customHeight="1">
      <c r="A21" s="22" t="s">
        <v>31</v>
      </c>
      <c r="B21" s="38">
        <v>152.80000000000001</v>
      </c>
      <c r="C21" s="38">
        <v>186.3</v>
      </c>
      <c r="D21" s="38">
        <v>186.3</v>
      </c>
      <c r="E21" s="38">
        <v>148.30000000000001</v>
      </c>
      <c r="F21" s="38">
        <v>139.80000000000001</v>
      </c>
      <c r="G21" s="31">
        <f t="shared" si="12"/>
        <v>2.4618353880912678E-3</v>
      </c>
      <c r="H21" s="133">
        <f t="shared" ref="H21:H23" si="15">F21-E21</f>
        <v>-8.5</v>
      </c>
      <c r="I21" s="132">
        <f t="shared" si="11"/>
        <v>0.75040257648953301</v>
      </c>
      <c r="J21" s="130">
        <f t="shared" si="4"/>
        <v>0.94268374915711395</v>
      </c>
      <c r="K21" s="46">
        <f t="shared" si="14"/>
        <v>-13</v>
      </c>
      <c r="L21" s="75">
        <f t="shared" si="7"/>
        <v>-8.5078534031413633E-2</v>
      </c>
    </row>
    <row r="22" spans="1:12" ht="40.5" customHeight="1" thickBot="1">
      <c r="A22" s="144" t="s">
        <v>32</v>
      </c>
      <c r="B22" s="45">
        <v>365.3</v>
      </c>
      <c r="C22" s="45">
        <v>532.70000000000005</v>
      </c>
      <c r="D22" s="45">
        <v>532.70000000000005</v>
      </c>
      <c r="E22" s="45">
        <v>296</v>
      </c>
      <c r="F22" s="45">
        <v>295.89999999999998</v>
      </c>
      <c r="G22" s="90">
        <f t="shared" si="12"/>
        <v>5.2107088078412449E-3</v>
      </c>
      <c r="H22" s="74">
        <f t="shared" si="15"/>
        <v>-0.10000000000002274</v>
      </c>
      <c r="I22" s="134">
        <f t="shared" ref="I22" si="16">F22/D22</f>
        <v>0.55547212314623606</v>
      </c>
      <c r="J22" s="118">
        <f t="shared" si="4"/>
        <v>0.99966216216216208</v>
      </c>
      <c r="K22" s="46">
        <f t="shared" si="14"/>
        <v>-69.400000000000034</v>
      </c>
      <c r="L22" s="75">
        <f t="shared" si="7"/>
        <v>-0.18998083766767049</v>
      </c>
    </row>
    <row r="23" spans="1:12" s="5" customFormat="1" ht="12" hidden="1" customHeight="1" thickBot="1">
      <c r="A23" s="119" t="s">
        <v>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1">
        <f t="shared" si="12"/>
        <v>0</v>
      </c>
      <c r="H23" s="39">
        <f t="shared" si="15"/>
        <v>0</v>
      </c>
      <c r="I23" s="50" t="s">
        <v>21</v>
      </c>
      <c r="J23" s="33" t="s">
        <v>21</v>
      </c>
      <c r="K23" s="30">
        <f t="shared" si="14"/>
        <v>0</v>
      </c>
      <c r="L23" s="116" t="e">
        <f t="shared" ref="L23" si="17">F23/B23-100%</f>
        <v>#DIV/0!</v>
      </c>
    </row>
    <row r="24" spans="1:12" s="5" customFormat="1" ht="12" hidden="1" customHeight="1" thickBot="1">
      <c r="A24" s="112" t="s">
        <v>18</v>
      </c>
      <c r="B24" s="143"/>
      <c r="C24" s="143"/>
      <c r="D24" s="143"/>
      <c r="E24" s="143"/>
      <c r="F24" s="143"/>
      <c r="G24" s="113">
        <f t="shared" si="12"/>
        <v>0</v>
      </c>
      <c r="H24" s="114">
        <f>F24-E24</f>
        <v>0</v>
      </c>
      <c r="I24" s="115" t="s">
        <v>27</v>
      </c>
      <c r="J24" s="115" t="s">
        <v>27</v>
      </c>
      <c r="K24" s="109">
        <f t="shared" si="14"/>
        <v>0</v>
      </c>
      <c r="L24" s="110" t="e">
        <f t="shared" ref="L24:L25" si="18">F24/B24-100%</f>
        <v>#DIV/0!</v>
      </c>
    </row>
    <row r="25" spans="1:12" s="5" customFormat="1" ht="51.95" customHeight="1" thickBot="1">
      <c r="A25" s="142" t="s">
        <v>34</v>
      </c>
      <c r="B25" s="45">
        <v>0</v>
      </c>
      <c r="C25" s="45">
        <v>0</v>
      </c>
      <c r="D25" s="45">
        <v>0</v>
      </c>
      <c r="E25" s="45">
        <v>0</v>
      </c>
      <c r="F25" s="45">
        <v>37.5</v>
      </c>
      <c r="G25" s="90">
        <f t="shared" ref="G25" si="19">F25/$F$36</f>
        <v>6.6036356976697098E-4</v>
      </c>
      <c r="H25" s="74">
        <f t="shared" ref="H25" si="20">F25-E25</f>
        <v>37.5</v>
      </c>
      <c r="I25" s="147" t="e">
        <f t="shared" ref="I25" si="21">F25/D25</f>
        <v>#DIV/0!</v>
      </c>
      <c r="J25" s="118" t="e">
        <f t="shared" ref="J25" si="22">F25/E25</f>
        <v>#DIV/0!</v>
      </c>
      <c r="K25" s="46">
        <f t="shared" ref="K25" si="23">F25-B25</f>
        <v>37.5</v>
      </c>
      <c r="L25" s="75" t="e">
        <f t="shared" si="18"/>
        <v>#DIV/0!</v>
      </c>
    </row>
    <row r="26" spans="1:12" s="15" customFormat="1" ht="12" customHeight="1" thickBot="1">
      <c r="A26" s="28" t="s">
        <v>10</v>
      </c>
      <c r="B26" s="84">
        <f>B6+B16</f>
        <v>3668.7999999999997</v>
      </c>
      <c r="C26" s="83">
        <f>C6+C16</f>
        <v>5151.5</v>
      </c>
      <c r="D26" s="83">
        <f>D6+D16</f>
        <v>5151.5</v>
      </c>
      <c r="E26" s="83">
        <f>E6+E16</f>
        <v>4159.8999999999996</v>
      </c>
      <c r="F26" s="84">
        <f>F6+F16</f>
        <v>4337.6000000000004</v>
      </c>
      <c r="G26" s="85">
        <f>G16+G6</f>
        <v>7.6383813872565695E-2</v>
      </c>
      <c r="H26" s="84">
        <f>F26-E26</f>
        <v>177.70000000000073</v>
      </c>
      <c r="I26" s="86">
        <f>F26/D26</f>
        <v>0.84200718237406591</v>
      </c>
      <c r="J26" s="86">
        <f>F26/E26</f>
        <v>1.0427173730137747</v>
      </c>
      <c r="K26" s="87">
        <f t="shared" si="5"/>
        <v>668.80000000000064</v>
      </c>
      <c r="L26" s="88">
        <f>F26/B26-100%</f>
        <v>0.18229393807239447</v>
      </c>
    </row>
    <row r="27" spans="1:12" s="5" customFormat="1" ht="4.5" hidden="1" customHeight="1" thickBot="1">
      <c r="A27" s="29"/>
      <c r="B27" s="61"/>
      <c r="C27" s="60"/>
      <c r="D27" s="60"/>
      <c r="E27" s="61"/>
      <c r="F27" s="61"/>
      <c r="G27" s="100"/>
      <c r="H27" s="61"/>
      <c r="I27" s="62"/>
      <c r="J27" s="62"/>
      <c r="K27" s="63"/>
      <c r="L27" s="64"/>
    </row>
    <row r="28" spans="1:12" ht="14.25" customHeight="1" thickBot="1">
      <c r="A28" s="78" t="s">
        <v>3</v>
      </c>
      <c r="B28" s="92">
        <f>SUM(B29:B35)</f>
        <v>29832.2</v>
      </c>
      <c r="C28" s="52">
        <f t="shared" ref="C28:G28" si="24">SUM(C29:C35)</f>
        <v>51271.5</v>
      </c>
      <c r="D28" s="52">
        <f t="shared" si="24"/>
        <v>89390.7</v>
      </c>
      <c r="E28" s="52">
        <f t="shared" si="24"/>
        <v>54812.700000000004</v>
      </c>
      <c r="F28" s="92">
        <f>SUM(F29:F35)</f>
        <v>52449.299999999996</v>
      </c>
      <c r="G28" s="101">
        <f t="shared" si="24"/>
        <v>0.92361618612743446</v>
      </c>
      <c r="H28" s="92">
        <f t="shared" ref="H28:H35" si="25">F28-E28</f>
        <v>-2363.4000000000087</v>
      </c>
      <c r="I28" s="93">
        <f t="shared" ref="I28:I35" si="26">F28/D28</f>
        <v>0.58674224499864081</v>
      </c>
      <c r="J28" s="93">
        <f t="shared" ref="J28:J35" si="27">F28/E28</f>
        <v>0.95688225538971794</v>
      </c>
      <c r="K28" s="94">
        <f t="shared" ref="K28:K35" si="28">F28-B28</f>
        <v>22617.099999999995</v>
      </c>
      <c r="L28" s="95">
        <f t="shared" ref="L28:L34" si="29">F28/B28-100%</f>
        <v>0.75814388479562322</v>
      </c>
    </row>
    <row r="29" spans="1:12" s="6" customFormat="1" ht="14.25" customHeight="1" thickBot="1">
      <c r="A29" s="79" t="s">
        <v>11</v>
      </c>
      <c r="B29" s="127">
        <v>9815.2999999999993</v>
      </c>
      <c r="C29" s="96">
        <v>13464.8</v>
      </c>
      <c r="D29" s="40">
        <v>13464.8</v>
      </c>
      <c r="E29" s="127">
        <v>10098.700000000001</v>
      </c>
      <c r="F29" s="127">
        <v>10098.700000000001</v>
      </c>
      <c r="G29" s="35">
        <f t="shared" ref="G29:G35" si="30">F29/$F$36</f>
        <v>0.17783502885348559</v>
      </c>
      <c r="H29" s="40">
        <f t="shared" si="25"/>
        <v>0</v>
      </c>
      <c r="I29" s="139">
        <f t="shared" si="26"/>
        <v>0.75000742677202792</v>
      </c>
      <c r="J29" s="139">
        <f t="shared" si="27"/>
        <v>1</v>
      </c>
      <c r="K29" s="34">
        <f t="shared" si="28"/>
        <v>283.40000000000146</v>
      </c>
      <c r="L29" s="123">
        <f t="shared" si="29"/>
        <v>2.8873289660020784E-2</v>
      </c>
    </row>
    <row r="30" spans="1:12" s="6" customFormat="1" ht="14.25" customHeight="1">
      <c r="A30" s="80" t="s">
        <v>12</v>
      </c>
      <c r="B30" s="38">
        <v>4763.7</v>
      </c>
      <c r="C30" s="97">
        <v>0</v>
      </c>
      <c r="D30" s="38">
        <v>16855.400000000001</v>
      </c>
      <c r="E30" s="38">
        <v>16855.400000000001</v>
      </c>
      <c r="F30" s="38">
        <v>15195.4</v>
      </c>
      <c r="G30" s="31">
        <f t="shared" si="30"/>
        <v>0.26758636234765415</v>
      </c>
      <c r="H30" s="137">
        <f t="shared" si="25"/>
        <v>-1660.0000000000018</v>
      </c>
      <c r="I30" s="33">
        <f t="shared" si="26"/>
        <v>0.90151524140631478</v>
      </c>
      <c r="J30" s="141">
        <f t="shared" si="27"/>
        <v>0.90151524140631478</v>
      </c>
      <c r="K30" s="138">
        <f t="shared" ref="K30" si="31">F30-B30</f>
        <v>10431.700000000001</v>
      </c>
      <c r="L30" s="123">
        <f t="shared" si="29"/>
        <v>2.1898314335495517</v>
      </c>
    </row>
    <row r="31" spans="1:12" s="6" customFormat="1" ht="13.5" customHeight="1">
      <c r="A31" s="80" t="s">
        <v>13</v>
      </c>
      <c r="B31" s="38">
        <v>119.7</v>
      </c>
      <c r="C31" s="97">
        <v>178.6</v>
      </c>
      <c r="D31" s="38">
        <v>378.6</v>
      </c>
      <c r="E31" s="38">
        <v>337.3</v>
      </c>
      <c r="F31" s="38">
        <v>327.8</v>
      </c>
      <c r="G31" s="31">
        <f t="shared" si="30"/>
        <v>5.7724580845230156E-3</v>
      </c>
      <c r="H31" s="38">
        <f t="shared" si="25"/>
        <v>-9.5</v>
      </c>
      <c r="I31" s="47">
        <f t="shared" si="26"/>
        <v>0.86582144743792921</v>
      </c>
      <c r="J31" s="47">
        <f t="shared" si="27"/>
        <v>0.97183516157723093</v>
      </c>
      <c r="K31" s="136">
        <f t="shared" si="28"/>
        <v>208.10000000000002</v>
      </c>
      <c r="L31" s="33">
        <f t="shared" si="29"/>
        <v>1.738512949039265</v>
      </c>
    </row>
    <row r="32" spans="1:12" s="6" customFormat="1" ht="12.75" customHeight="1">
      <c r="A32" s="80" t="s">
        <v>14</v>
      </c>
      <c r="B32" s="38">
        <v>16983.2</v>
      </c>
      <c r="C32" s="97">
        <v>37628.1</v>
      </c>
      <c r="D32" s="38">
        <v>58668.5</v>
      </c>
      <c r="E32" s="38">
        <v>27497.9</v>
      </c>
      <c r="F32" s="38">
        <v>26804</v>
      </c>
      <c r="G32" s="90">
        <f t="shared" si="30"/>
        <v>0.47201026997423706</v>
      </c>
      <c r="H32" s="38">
        <f t="shared" si="25"/>
        <v>-693.90000000000146</v>
      </c>
      <c r="I32" s="33">
        <f t="shared" si="26"/>
        <v>0.45687208638366417</v>
      </c>
      <c r="J32" s="33">
        <f t="shared" si="27"/>
        <v>0.97476534571730922</v>
      </c>
      <c r="K32" s="136">
        <f t="shared" si="28"/>
        <v>9820.7999999999993</v>
      </c>
      <c r="L32" s="33">
        <f t="shared" si="29"/>
        <v>0.57826558010268969</v>
      </c>
    </row>
    <row r="33" spans="1:12" s="37" customFormat="1" ht="13.5" customHeight="1">
      <c r="A33" s="81" t="s">
        <v>19</v>
      </c>
      <c r="B33" s="140">
        <v>72.7</v>
      </c>
      <c r="C33" s="98">
        <v>0</v>
      </c>
      <c r="D33" s="76">
        <v>23.4</v>
      </c>
      <c r="E33" s="76">
        <v>23.4</v>
      </c>
      <c r="F33" s="135">
        <v>23.4</v>
      </c>
      <c r="G33" s="31">
        <f t="shared" si="30"/>
        <v>4.1206686753458984E-4</v>
      </c>
      <c r="H33" s="97">
        <f t="shared" si="25"/>
        <v>0</v>
      </c>
      <c r="I33" s="33">
        <f t="shared" si="26"/>
        <v>1</v>
      </c>
      <c r="J33" s="33">
        <f t="shared" si="27"/>
        <v>1</v>
      </c>
      <c r="K33" s="136">
        <f t="shared" si="28"/>
        <v>-49.300000000000004</v>
      </c>
      <c r="L33" s="33">
        <f t="shared" si="29"/>
        <v>-0.67812929848693271</v>
      </c>
    </row>
    <row r="34" spans="1:12" s="37" customFormat="1" ht="34.5" customHeight="1">
      <c r="A34" s="82" t="s">
        <v>29</v>
      </c>
      <c r="B34" s="76">
        <v>0</v>
      </c>
      <c r="C34" s="98">
        <v>0</v>
      </c>
      <c r="D34" s="76">
        <v>0</v>
      </c>
      <c r="E34" s="76">
        <v>0</v>
      </c>
      <c r="F34" s="76">
        <v>0</v>
      </c>
      <c r="G34" s="102">
        <f t="shared" si="30"/>
        <v>0</v>
      </c>
      <c r="H34" s="76">
        <f t="shared" si="25"/>
        <v>0</v>
      </c>
      <c r="I34" s="33" t="s">
        <v>21</v>
      </c>
      <c r="J34" s="33" t="s">
        <v>21</v>
      </c>
      <c r="K34" s="30">
        <f t="shared" si="28"/>
        <v>0</v>
      </c>
      <c r="L34" s="110" t="e">
        <f t="shared" si="29"/>
        <v>#DIV/0!</v>
      </c>
    </row>
    <row r="35" spans="1:12" s="6" customFormat="1" ht="40.5" customHeight="1" thickBot="1">
      <c r="A35" s="89" t="s">
        <v>17</v>
      </c>
      <c r="B35" s="46">
        <v>-1922.4</v>
      </c>
      <c r="C35" s="99">
        <v>0</v>
      </c>
      <c r="D35" s="46">
        <v>0</v>
      </c>
      <c r="E35" s="46">
        <v>0</v>
      </c>
      <c r="F35" s="46">
        <v>0</v>
      </c>
      <c r="G35" s="90">
        <f t="shared" si="30"/>
        <v>0</v>
      </c>
      <c r="H35" s="91">
        <f t="shared" si="25"/>
        <v>0</v>
      </c>
      <c r="I35" s="33" t="e">
        <f t="shared" si="26"/>
        <v>#DIV/0!</v>
      </c>
      <c r="J35" s="33" t="e">
        <f t="shared" si="27"/>
        <v>#DIV/0!</v>
      </c>
      <c r="K35" s="30">
        <f t="shared" si="28"/>
        <v>1922.4</v>
      </c>
      <c r="L35" s="53" t="s">
        <v>21</v>
      </c>
    </row>
    <row r="36" spans="1:12" ht="12.75" customHeight="1" thickBot="1">
      <c r="A36" s="24" t="s">
        <v>4</v>
      </c>
      <c r="B36" s="32">
        <f>B26+B28</f>
        <v>33501</v>
      </c>
      <c r="C36" s="54">
        <f>C26+C28</f>
        <v>56423</v>
      </c>
      <c r="D36" s="54">
        <f>D26+D28</f>
        <v>94542.2</v>
      </c>
      <c r="E36" s="54">
        <f>E26+E28</f>
        <v>58972.600000000006</v>
      </c>
      <c r="F36" s="32">
        <f>F26+F28</f>
        <v>56786.899999999994</v>
      </c>
      <c r="G36" s="41">
        <f>G28+G26</f>
        <v>1.0000000000000002</v>
      </c>
      <c r="H36" s="54">
        <f>F36-E36</f>
        <v>-2185.7000000000116</v>
      </c>
      <c r="I36" s="42">
        <f>F36/D36</f>
        <v>0.60065134934452546</v>
      </c>
      <c r="J36" s="42">
        <f>F36/E36</f>
        <v>0.96293702499126699</v>
      </c>
      <c r="K36" s="32">
        <f>F36-B36</f>
        <v>23285.899999999994</v>
      </c>
      <c r="L36" s="111">
        <f>F36/B36-100%</f>
        <v>0.69508074385839214</v>
      </c>
    </row>
    <row r="37" spans="1:12">
      <c r="A37" s="16"/>
      <c r="B37" s="17"/>
      <c r="C37" s="17"/>
      <c r="D37" s="18"/>
      <c r="E37" s="18"/>
      <c r="F37" s="18"/>
      <c r="G37" s="19"/>
      <c r="H37" s="19"/>
      <c r="I37" s="19"/>
      <c r="J37" s="18"/>
      <c r="K37" s="18"/>
      <c r="L37" s="21"/>
    </row>
  </sheetData>
  <mergeCells count="14">
    <mergeCell ref="N12:P12"/>
    <mergeCell ref="J1:L1"/>
    <mergeCell ref="K4:L4"/>
    <mergeCell ref="C4:C5"/>
    <mergeCell ref="B4:B5"/>
    <mergeCell ref="D4:D5"/>
    <mergeCell ref="A4:A5"/>
    <mergeCell ref="A2:L2"/>
    <mergeCell ref="F3:J3"/>
    <mergeCell ref="F4:F5"/>
    <mergeCell ref="E4:E5"/>
    <mergeCell ref="G4:G5"/>
    <mergeCell ref="I4:J4"/>
    <mergeCell ref="H4:H5"/>
  </mergeCells>
  <phoneticPr fontId="0" type="noConversion"/>
  <pageMargins left="0.59055118110236227" right="0.39370078740157483" top="0.78740157480314965" bottom="0" header="0" footer="0.118110236220472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2021-07-07T06:27:46Z</cp:lastPrinted>
  <dcterms:created xsi:type="dcterms:W3CDTF">2007-02-19T15:18:48Z</dcterms:created>
  <dcterms:modified xsi:type="dcterms:W3CDTF">2021-10-06T11:00:20Z</dcterms:modified>
</cp:coreProperties>
</file>