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492" yWindow="216" windowWidth="13464" windowHeight="10872"/>
  </bookViews>
  <sheets>
    <sheet name="Табл.1 РПр" sheetId="2" r:id="rId1"/>
  </sheets>
  <definedNames>
    <definedName name="_xlnm.Print_Area" localSheetId="0">'Табл.1 РПр'!$A$1:$M$53</definedName>
  </definedNames>
  <calcPr calcId="124519"/>
</workbook>
</file>

<file path=xl/calcChain.xml><?xml version="1.0" encoding="utf-8"?>
<calcChain xmlns="http://schemas.openxmlformats.org/spreadsheetml/2006/main">
  <c r="M15" i="2"/>
  <c r="L29"/>
  <c r="M25"/>
  <c r="L25"/>
  <c r="K38"/>
  <c r="K39"/>
  <c r="J38"/>
  <c r="J39"/>
  <c r="I38"/>
  <c r="I39"/>
  <c r="C47"/>
  <c r="C52" l="1"/>
  <c r="C43"/>
  <c r="C37"/>
  <c r="C31"/>
  <c r="C26"/>
  <c r="C21"/>
  <c r="C19"/>
  <c r="C10"/>
  <c r="L28"/>
  <c r="G10" l="1"/>
  <c r="F10"/>
  <c r="D21"/>
  <c r="M35" l="1"/>
  <c r="M27"/>
  <c r="M28"/>
  <c r="K27"/>
  <c r="K25"/>
  <c r="K15"/>
  <c r="K16"/>
  <c r="J29"/>
  <c r="J27"/>
  <c r="C8" l="1"/>
  <c r="M32"/>
  <c r="M22"/>
  <c r="M23"/>
  <c r="G26"/>
  <c r="M26" s="1"/>
  <c r="F26"/>
  <c r="E26"/>
  <c r="G21"/>
  <c r="F21"/>
  <c r="E21"/>
  <c r="J25"/>
  <c r="I25"/>
  <c r="D31"/>
  <c r="M49" l="1"/>
  <c r="M50"/>
  <c r="K32"/>
  <c r="J50"/>
  <c r="M11" l="1"/>
  <c r="M12"/>
  <c r="L35"/>
  <c r="K35"/>
  <c r="K28"/>
  <c r="K22"/>
  <c r="K23"/>
  <c r="J35"/>
  <c r="I35"/>
  <c r="I29"/>
  <c r="M51" l="1"/>
  <c r="M53"/>
  <c r="M20"/>
  <c r="M18"/>
  <c r="K12"/>
  <c r="D10"/>
  <c r="M24" l="1"/>
  <c r="K50"/>
  <c r="K51"/>
  <c r="K53"/>
  <c r="F47"/>
  <c r="M17" l="1"/>
  <c r="L27"/>
  <c r="L22"/>
  <c r="L23"/>
  <c r="L14"/>
  <c r="L15"/>
  <c r="L16"/>
  <c r="J28"/>
  <c r="J30"/>
  <c r="L45" l="1"/>
  <c r="M14"/>
  <c r="J15"/>
  <c r="J16"/>
  <c r="L12" l="1"/>
  <c r="J12"/>
  <c r="I12"/>
  <c r="I13"/>
  <c r="I14"/>
  <c r="I15"/>
  <c r="I16"/>
  <c r="M48"/>
  <c r="M45"/>
  <c r="M40"/>
  <c r="L40"/>
  <c r="K40"/>
  <c r="J40"/>
  <c r="L32"/>
  <c r="J32"/>
  <c r="J23"/>
  <c r="M13"/>
  <c r="L13"/>
  <c r="K13"/>
  <c r="J13"/>
  <c r="M33"/>
  <c r="L33"/>
  <c r="K33"/>
  <c r="J33"/>
  <c r="D26"/>
  <c r="I27"/>
  <c r="I20"/>
  <c r="K26" l="1"/>
  <c r="J26"/>
  <c r="I26"/>
  <c r="L20"/>
  <c r="K20"/>
  <c r="J20"/>
  <c r="I28"/>
  <c r="L53" l="1"/>
  <c r="J53"/>
  <c r="I53"/>
  <c r="G52"/>
  <c r="M52" s="1"/>
  <c r="F52"/>
  <c r="E52"/>
  <c r="D52"/>
  <c r="L51"/>
  <c r="J51"/>
  <c r="I51"/>
  <c r="L50"/>
  <c r="I50"/>
  <c r="L49"/>
  <c r="I49"/>
  <c r="L48"/>
  <c r="K48"/>
  <c r="J48"/>
  <c r="I48"/>
  <c r="G47"/>
  <c r="E47"/>
  <c r="D47"/>
  <c r="M46"/>
  <c r="L46"/>
  <c r="K46"/>
  <c r="J46"/>
  <c r="I46"/>
  <c r="I45"/>
  <c r="M44"/>
  <c r="L44"/>
  <c r="I44"/>
  <c r="G43"/>
  <c r="F43"/>
  <c r="E43"/>
  <c r="M42"/>
  <c r="L42"/>
  <c r="K42"/>
  <c r="J42"/>
  <c r="I42"/>
  <c r="M41"/>
  <c r="L41"/>
  <c r="K41"/>
  <c r="J41"/>
  <c r="I41"/>
  <c r="I40"/>
  <c r="M39"/>
  <c r="L39"/>
  <c r="M38"/>
  <c r="L38"/>
  <c r="G37"/>
  <c r="F37"/>
  <c r="E37"/>
  <c r="D37"/>
  <c r="M36"/>
  <c r="K36"/>
  <c r="J36"/>
  <c r="M34"/>
  <c r="L34"/>
  <c r="K34"/>
  <c r="J34"/>
  <c r="I34"/>
  <c r="I33"/>
  <c r="I32"/>
  <c r="G31"/>
  <c r="F31"/>
  <c r="E31"/>
  <c r="M30"/>
  <c r="L30"/>
  <c r="K30"/>
  <c r="I30"/>
  <c r="L24"/>
  <c r="K24"/>
  <c r="J24"/>
  <c r="I24"/>
  <c r="I23"/>
  <c r="I22"/>
  <c r="G19"/>
  <c r="M19" s="1"/>
  <c r="F19"/>
  <c r="E19"/>
  <c r="D19"/>
  <c r="L18"/>
  <c r="K18"/>
  <c r="J18"/>
  <c r="I18"/>
  <c r="L17"/>
  <c r="K17"/>
  <c r="J17"/>
  <c r="I17"/>
  <c r="K14"/>
  <c r="J14"/>
  <c r="L11"/>
  <c r="K11"/>
  <c r="J11"/>
  <c r="I11"/>
  <c r="E10"/>
  <c r="G8" l="1"/>
  <c r="E8"/>
  <c r="K52"/>
  <c r="D8"/>
  <c r="M37"/>
  <c r="K37"/>
  <c r="L37"/>
  <c r="J37"/>
  <c r="K19"/>
  <c r="J19"/>
  <c r="L19"/>
  <c r="J52"/>
  <c r="I52" s="1"/>
  <c r="L47"/>
  <c r="I47"/>
  <c r="M21"/>
  <c r="F8"/>
  <c r="I19"/>
  <c r="J10"/>
  <c r="M10"/>
  <c r="L10" s="1"/>
  <c r="I10"/>
  <c r="K21"/>
  <c r="L52"/>
  <c r="M47"/>
  <c r="M31"/>
  <c r="L21"/>
  <c r="J21"/>
  <c r="L31"/>
  <c r="K47"/>
  <c r="J47" s="1"/>
  <c r="I21"/>
  <c r="K31"/>
  <c r="M43"/>
  <c r="K10"/>
  <c r="I31"/>
  <c r="L43"/>
  <c r="I43"/>
  <c r="J31"/>
  <c r="H11" l="1"/>
  <c r="H25"/>
  <c r="H36"/>
  <c r="H12"/>
  <c r="H14"/>
  <c r="H20"/>
  <c r="H19" s="1"/>
  <c r="H13"/>
  <c r="H22"/>
  <c r="H30"/>
  <c r="H27"/>
  <c r="H35"/>
  <c r="H44"/>
  <c r="J8"/>
  <c r="H39"/>
  <c r="H18"/>
  <c r="H29"/>
  <c r="H46"/>
  <c r="H48"/>
  <c r="H16"/>
  <c r="H34"/>
  <c r="H33"/>
  <c r="H53"/>
  <c r="H52" s="1"/>
  <c r="H42"/>
  <c r="H51"/>
  <c r="H28"/>
  <c r="H24"/>
  <c r="H49"/>
  <c r="H38"/>
  <c r="H50"/>
  <c r="H40"/>
  <c r="H15"/>
  <c r="H41"/>
  <c r="H17"/>
  <c r="H32"/>
  <c r="H23"/>
  <c r="H45"/>
  <c r="I8"/>
  <c r="K8"/>
  <c r="I37"/>
  <c r="H47" l="1"/>
  <c r="H10"/>
  <c r="H37"/>
  <c r="H26"/>
  <c r="H31"/>
  <c r="H21"/>
  <c r="H43"/>
  <c r="H8" l="1"/>
  <c r="L26"/>
  <c r="M8" l="1"/>
  <c r="L8"/>
  <c r="D43" l="1"/>
</calcChain>
</file>

<file path=xl/sharedStrings.xml><?xml version="1.0" encoding="utf-8"?>
<sst xmlns="http://schemas.openxmlformats.org/spreadsheetml/2006/main" count="105" uniqueCount="96">
  <si>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</si>
  <si>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</si>
  <si>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</si>
  <si>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</si>
  <si>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</si>
  <si>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Обеспечение пожарной безопасности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</si>
  <si>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</si>
  <si>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</si>
  <si>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</si>
  <si>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</si>
  <si>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</si>
  <si>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</si>
  <si>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</si>
  <si>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</si>
  <si>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</si>
  <si>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</si>
  <si>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</si>
  <si>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</si>
  <si>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</si>
  <si>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</si>
  <si>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</si>
  <si>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</si>
  <si>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Образование</t>
  </si>
  <si>
    <t>Дошкольное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</si>
  <si>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</si>
  <si>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</si>
  <si>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</si>
  <si>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</si>
  <si>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</si>
  <si>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</si>
  <si>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</si>
  <si>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</si>
  <si>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0102</t>
  </si>
  <si>
    <t>0103</t>
  </si>
  <si>
    <t>0104</t>
  </si>
  <si>
    <t>0106</t>
  </si>
  <si>
    <t>0107</t>
  </si>
  <si>
    <t>0113</t>
  </si>
  <si>
    <t>0111</t>
  </si>
  <si>
    <t>0408</t>
  </si>
  <si>
    <t>0501</t>
  </si>
  <si>
    <t>0502</t>
  </si>
  <si>
    <t>0503</t>
  </si>
  <si>
    <t>0707</t>
  </si>
  <si>
    <t>0801</t>
  </si>
  <si>
    <t>0804</t>
  </si>
  <si>
    <t>1003</t>
  </si>
  <si>
    <t>1101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</si>
  <si>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</si>
  <si>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</si>
  <si>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</si>
  <si>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</si>
  <si>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</si>
  <si>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</si>
  <si>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</si>
  <si>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</si>
  <si>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</si>
  <si>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0309</t>
  </si>
  <si>
    <t>0310</t>
  </si>
  <si>
    <t>1001</t>
  </si>
  <si>
    <t>Мобилизация и вневойсковая подготовка</t>
  </si>
  <si>
    <t>0505</t>
  </si>
  <si>
    <t>АНАЛИЗ КАССОВОГО ИСПОЛНЕНИЯ РАСХОДОВ МЕСТНОГО БЮДЖЕТА</t>
  </si>
  <si>
    <t>0203</t>
  </si>
  <si>
    <t>1004</t>
  </si>
  <si>
    <t>0409</t>
  </si>
  <si>
    <t>Таблица 1 (тыс.рублей)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</si>
  <si>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</si>
  <si>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</si>
  <si>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</si>
  <si>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</si>
  <si>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</si>
  <si>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</si>
  <si>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0709</t>
  </si>
  <si>
    <t xml:space="preserve">Другие вопросы в области культуры, кинематографии
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</si>
  <si>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</si>
  <si>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</si>
  <si>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темп прироста,        %</t>
  </si>
  <si>
    <t>0412</t>
  </si>
  <si>
    <t xml:space="preserve">Молодежная политика </t>
  </si>
  <si>
    <t>Другие вопросы в области национальной безопасности и правоохранительной деятельности</t>
  </si>
  <si>
    <t>0314</t>
  </si>
  <si>
    <t>Бюджетные назначения на 2024 год (Реш.от 27.12.2023 № 2)</t>
  </si>
  <si>
    <t>0705</t>
  </si>
  <si>
    <t>Профессиональная подготовка, переподготовка и повышение квалификации</t>
  </si>
  <si>
    <t>на 2024год, %</t>
  </si>
  <si>
    <t>Гражданская оборона</t>
  </si>
  <si>
    <t xml:space="preserve"> РАСХОДЫ  БЮДЖЕТА В РАЗРЕЗЕ РАЗДЕЛОВ, ПОДРАЗДЕЛОВ  за  полугодие 2024 года</t>
  </si>
  <si>
    <t>Кассовое исполнение за  полугодие 2023 год</t>
  </si>
  <si>
    <t xml:space="preserve">Уточненные бюджетные назначения на 2024 год   (б/р на 01.07.2024) </t>
  </si>
  <si>
    <t>Уточненный план  на полугодие 2024 г   (ф.0503117)</t>
  </si>
  <si>
    <t>Кассовое исполнение за полугодие 2024 года (ф.0503117)</t>
  </si>
  <si>
    <t xml:space="preserve">Отклонение  показателей  исполнения бюджета за полугодие 2024 года относительно уточненных бюджетных назначений на полугодие 2024 года, тыс.руб.  </t>
  </si>
  <si>
    <t>Исполнение бюджета          за  полугодие 2024 года относительно уточненных бюджетных назначений</t>
  </si>
  <si>
    <t>на полугодие      2024 года, %</t>
  </si>
  <si>
    <t>Отклонение показателей исполнения бюджета за полугодие 2024 года относительно полугодия. 2023 года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</si>
</sst>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  <numFmt numFmtId="169" formatCode="#,##0.0_р_.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6" fontId="3" fillId="0" borderId="4" xfId="1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165" fontId="8" fillId="4" borderId="13" xfId="2" applyNumberFormat="1" applyFont="1" applyFill="1" applyBorder="1" applyAlignment="1" applyProtection="1">
      <alignment horizontal="center" vertical="center"/>
      <protection locked="0"/>
    </xf>
    <xf numFmtId="165" fontId="8" fillId="4" borderId="12" xfId="2" applyNumberFormat="1" applyFont="1" applyFill="1" applyBorder="1" applyAlignment="1" applyProtection="1">
      <alignment horizontal="center" vertical="center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 applyProtection="1">
      <alignment horizontal="center" vertical="center"/>
      <protection locked="0"/>
    </xf>
    <xf numFmtId="165" fontId="5" fillId="4" borderId="15" xfId="2" applyNumberFormat="1" applyFont="1" applyFill="1" applyBorder="1" applyAlignment="1" applyProtection="1">
      <alignment horizontal="center" vertical="center"/>
      <protection locked="0"/>
    </xf>
    <xf numFmtId="165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 vertical="center"/>
    </xf>
    <xf numFmtId="165" fontId="8" fillId="5" borderId="15" xfId="2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1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 applyProtection="1">
      <alignment horizontal="center" vertical="center"/>
      <protection locked="0"/>
    </xf>
    <xf numFmtId="165" fontId="5" fillId="0" borderId="15" xfId="2" applyNumberFormat="1" applyFont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wrapText="1"/>
    </xf>
    <xf numFmtId="165" fontId="5" fillId="0" borderId="6" xfId="2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165" fontId="8" fillId="5" borderId="22" xfId="2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165" fontId="5" fillId="6" borderId="1" xfId="2" applyNumberFormat="1" applyFont="1" applyFill="1" applyBorder="1" applyAlignment="1" applyProtection="1">
      <alignment horizontal="center" vertical="center"/>
      <protection locked="0"/>
    </xf>
    <xf numFmtId="165" fontId="5" fillId="6" borderId="6" xfId="2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5" xfId="2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5" xfId="2" applyNumberFormat="1" applyFont="1" applyFill="1" applyBorder="1" applyAlignment="1" applyProtection="1">
      <alignment horizontal="center" vertical="center"/>
      <protection locked="0"/>
    </xf>
    <xf numFmtId="168" fontId="5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7" fontId="5" fillId="0" borderId="1" xfId="2" applyNumberFormat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5" fillId="0" borderId="4" xfId="2" applyNumberFormat="1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8" fontId="5" fillId="0" borderId="4" xfId="0" applyNumberFormat="1" applyFont="1" applyBorder="1" applyAlignment="1">
      <alignment horizontal="center" vertical="center"/>
    </xf>
    <xf numFmtId="166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5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2" xfId="0" applyNumberFormat="1" applyFont="1" applyFill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5" fontId="9" fillId="4" borderId="13" xfId="2" applyNumberFormat="1" applyFont="1" applyFill="1" applyBorder="1" applyAlignment="1" applyProtection="1">
      <alignment horizontal="center" vertical="center"/>
      <protection locked="0"/>
    </xf>
    <xf numFmtId="165" fontId="3" fillId="4" borderId="1" xfId="2" applyNumberFormat="1" applyFont="1" applyFill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 applyProtection="1">
      <alignment horizontal="center" vertical="center"/>
      <protection locked="0"/>
    </xf>
    <xf numFmtId="166" fontId="9" fillId="5" borderId="1" xfId="0" applyNumberFormat="1" applyFont="1" applyFill="1" applyBorder="1" applyAlignment="1">
      <alignment horizontal="center" vertical="center" wrapText="1"/>
    </xf>
    <xf numFmtId="166" fontId="9" fillId="4" borderId="13" xfId="1" applyNumberFormat="1" applyFont="1" applyFill="1" applyBorder="1" applyAlignment="1" applyProtection="1">
      <alignment horizontal="center" vertical="center"/>
      <protection locked="0"/>
    </xf>
    <xf numFmtId="165" fontId="5" fillId="6" borderId="15" xfId="2" applyNumberFormat="1" applyFont="1" applyFill="1" applyBorder="1" applyAlignment="1" applyProtection="1">
      <alignment horizontal="center" vertical="center"/>
      <protection locked="0"/>
    </xf>
    <xf numFmtId="165" fontId="13" fillId="5" borderId="1" xfId="2" applyNumberFormat="1" applyFont="1" applyFill="1" applyBorder="1" applyAlignment="1">
      <alignment horizontal="center" vertical="center"/>
    </xf>
    <xf numFmtId="165" fontId="14" fillId="0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7" fontId="5" fillId="6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3"/>
  <sheetViews>
    <sheetView tabSelected="1" topLeftCell="A13" zoomScale="89" zoomScaleNormal="89" zoomScaleSheetLayoutView="90" workbookViewId="0">
      <selection activeCell="M54" sqref="M54"/>
    </sheetView>
  </sheetViews>
  <sheetFormatPr defaultRowHeight="14.4"/>
  <cols>
    <col min="1" max="1" width="41.6640625" customWidth="1"/>
    <col min="2" max="2" width="10.109375" customWidth="1"/>
    <col min="3" max="4" width="11.5546875" customWidth="1"/>
    <col min="5" max="5" width="13" customWidth="1"/>
    <col min="6" max="7" width="12.109375" customWidth="1"/>
    <col min="8" max="8" width="10" customWidth="1"/>
    <col min="9" max="9" width="21" customWidth="1"/>
    <col min="10" max="10" width="9.109375" customWidth="1"/>
    <col min="11" max="11" width="13" customWidth="1"/>
    <col min="12" max="12" width="15.5546875" style="4" customWidth="1"/>
    <col min="13" max="13" width="14.109375" customWidth="1"/>
    <col min="14" max="14" width="12.5546875" style="6" customWidth="1"/>
    <col min="15" max="76" width="9.109375" style="6" customWidth="1"/>
    <col min="77" max="80" width="9.109375" style="3" customWidth="1"/>
  </cols>
  <sheetData>
    <row r="1" spans="1:80" ht="12" customHeight="1">
      <c r="C1" s="12"/>
      <c r="K1" s="113"/>
      <c r="L1" s="113"/>
      <c r="M1" s="113"/>
    </row>
    <row r="2" spans="1:80" ht="15.75" customHeight="1">
      <c r="A2" s="129" t="s">
        <v>62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spans="1:80" ht="3" hidden="1" customHeight="1">
      <c r="K3" s="11"/>
      <c r="L3" s="11"/>
      <c r="M3" s="11"/>
    </row>
    <row r="4" spans="1:80" ht="9.6" customHeight="1">
      <c r="A4" s="118" t="s">
        <v>87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</row>
    <row r="5" spans="1:80" ht="9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19" t="s">
        <v>66</v>
      </c>
      <c r="M5" s="119"/>
    </row>
    <row r="6" spans="1:80" ht="54.75" customHeight="1">
      <c r="A6" s="120"/>
      <c r="B6" s="107" t="s">
        <v>31</v>
      </c>
      <c r="C6" s="122" t="s">
        <v>88</v>
      </c>
      <c r="D6" s="114" t="s">
        <v>82</v>
      </c>
      <c r="E6" s="124" t="s">
        <v>89</v>
      </c>
      <c r="F6" s="109" t="s">
        <v>90</v>
      </c>
      <c r="G6" s="127" t="s">
        <v>91</v>
      </c>
      <c r="H6" s="116" t="s">
        <v>29</v>
      </c>
      <c r="I6" s="111" t="s">
        <v>92</v>
      </c>
      <c r="J6" s="111" t="s">
        <v>93</v>
      </c>
      <c r="K6" s="111"/>
      <c r="L6" s="109" t="s">
        <v>95</v>
      </c>
      <c r="M6" s="110"/>
    </row>
    <row r="7" spans="1:80" ht="39" customHeight="1" thickBot="1">
      <c r="A7" s="121"/>
      <c r="B7" s="108"/>
      <c r="C7" s="123"/>
      <c r="D7" s="115"/>
      <c r="E7" s="125"/>
      <c r="F7" s="126"/>
      <c r="G7" s="128"/>
      <c r="H7" s="117"/>
      <c r="I7" s="112"/>
      <c r="J7" s="8" t="s">
        <v>85</v>
      </c>
      <c r="K7" s="9" t="s">
        <v>94</v>
      </c>
      <c r="L7" s="97" t="s">
        <v>14</v>
      </c>
      <c r="M7" s="98" t="s">
        <v>77</v>
      </c>
    </row>
    <row r="8" spans="1:80">
      <c r="A8" s="13" t="s">
        <v>0</v>
      </c>
      <c r="B8" s="14"/>
      <c r="C8" s="89">
        <f>C10+C19+C21+C26+C31+C37+C47+C52</f>
        <v>20021.700000000004</v>
      </c>
      <c r="D8" s="16">
        <f>D10+D19+D21+D26+D31+D37+D47+D52</f>
        <v>65566</v>
      </c>
      <c r="E8" s="15">
        <f>E10+E19+E21+E26+E31+E37+E43+E47+E52</f>
        <v>102219.59999999999</v>
      </c>
      <c r="F8" s="15">
        <f>F10+F19+F21+F26+F31+F37+F43+F47+F52</f>
        <v>33928.800000000003</v>
      </c>
      <c r="G8" s="89">
        <f>G10+G19+G21+G26+G31+G37+G43+G47+G52</f>
        <v>23657</v>
      </c>
      <c r="H8" s="103">
        <f>H10+H19+H21+H26+H31+H37+H43+H47+H52</f>
        <v>1.0000000000000002</v>
      </c>
      <c r="I8" s="17">
        <f>G8-F8</f>
        <v>-10271.800000000003</v>
      </c>
      <c r="J8" s="18">
        <f>G8/E8</f>
        <v>0.23143311067544778</v>
      </c>
      <c r="K8" s="18">
        <f>G8/F8</f>
        <v>0.697254250076631</v>
      </c>
      <c r="L8" s="19">
        <f>G8-C8</f>
        <v>3635.2999999999956</v>
      </c>
      <c r="M8" s="20">
        <f>G8/C8-100%</f>
        <v>0.18156799872138696</v>
      </c>
    </row>
    <row r="9" spans="1:80" ht="12" customHeight="1">
      <c r="A9" s="10" t="s">
        <v>1</v>
      </c>
      <c r="B9" s="10"/>
      <c r="C9" s="90"/>
      <c r="D9" s="22"/>
      <c r="E9" s="21"/>
      <c r="F9" s="21"/>
      <c r="G9" s="21"/>
      <c r="H9" s="23"/>
      <c r="I9" s="24"/>
      <c r="J9" s="25"/>
      <c r="K9" s="25"/>
      <c r="L9" s="26"/>
      <c r="M9" s="27"/>
    </row>
    <row r="10" spans="1:80" s="2" customFormat="1" ht="17.100000000000001" customHeight="1">
      <c r="A10" s="28" t="s">
        <v>15</v>
      </c>
      <c r="B10" s="29" t="s">
        <v>48</v>
      </c>
      <c r="C10" s="83">
        <f>SUM(C11:C17)</f>
        <v>7129.2000000000007</v>
      </c>
      <c r="D10" s="31">
        <f>SUM(D11:D17)</f>
        <v>19033.800000000003</v>
      </c>
      <c r="E10" s="30">
        <f>SUM(E11:E17)</f>
        <v>23284.300000000003</v>
      </c>
      <c r="F10" s="83">
        <f>F11+F12+F13+F14+F16+F17+F15</f>
        <v>9463.6</v>
      </c>
      <c r="G10" s="83">
        <f>SUM(G11:G17)</f>
        <v>8682.2999999999993</v>
      </c>
      <c r="H10" s="102">
        <f>SUM(H11:H17)</f>
        <v>0.36700765101238536</v>
      </c>
      <c r="I10" s="33">
        <f t="shared" ref="I10:I17" si="0">G10-F10</f>
        <v>-781.30000000000109</v>
      </c>
      <c r="J10" s="34">
        <f>G10/E10</f>
        <v>0.37288215664632385</v>
      </c>
      <c r="K10" s="34">
        <f>G10/F10</f>
        <v>0.91744156557758139</v>
      </c>
      <c r="L10" s="35">
        <f>G10-C10</f>
        <v>1553.0999999999985</v>
      </c>
      <c r="M10" s="36">
        <f t="shared" ref="M10:M53" si="1">G10/C10-100%</f>
        <v>0.21785053021376855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/>
      <c r="BZ10" s="3"/>
      <c r="CA10" s="3"/>
      <c r="CB10" s="3"/>
    </row>
    <row r="11" spans="1:80" ht="27" customHeight="1">
      <c r="A11" s="95" t="s">
        <v>67</v>
      </c>
      <c r="B11" s="38" t="s">
        <v>32</v>
      </c>
      <c r="C11" s="39">
        <v>1069</v>
      </c>
      <c r="D11" s="40">
        <v>2812.7</v>
      </c>
      <c r="E11" s="40">
        <v>2812.7</v>
      </c>
      <c r="F11" s="39">
        <v>1288.8</v>
      </c>
      <c r="G11" s="39">
        <v>1277.4000000000001</v>
      </c>
      <c r="H11" s="41">
        <f>G11/$G$8</f>
        <v>5.3996702878640578E-2</v>
      </c>
      <c r="I11" s="42">
        <f t="shared" si="0"/>
        <v>-11.399999999999864</v>
      </c>
      <c r="J11" s="43">
        <f>G11/E11</f>
        <v>0.45415437124471153</v>
      </c>
      <c r="K11" s="43">
        <f t="shared" ref="K11:K17" si="2">G11/F11</f>
        <v>0.99115456238361277</v>
      </c>
      <c r="L11" s="44">
        <f>G11-C11</f>
        <v>208.40000000000009</v>
      </c>
      <c r="M11" s="45">
        <f>G11/C11-100%</f>
        <v>0.1949485500467727</v>
      </c>
    </row>
    <row r="12" spans="1:80" ht="24.75" customHeight="1">
      <c r="A12" s="46" t="s">
        <v>75</v>
      </c>
      <c r="B12" s="38" t="s">
        <v>33</v>
      </c>
      <c r="C12" s="39">
        <v>82.2</v>
      </c>
      <c r="D12" s="40">
        <v>226.1</v>
      </c>
      <c r="E12" s="39">
        <v>226.1</v>
      </c>
      <c r="F12" s="39">
        <v>116.1</v>
      </c>
      <c r="G12" s="91">
        <v>103.8</v>
      </c>
      <c r="H12" s="41">
        <f t="shared" ref="H12:H53" si="3">G12/$G$8</f>
        <v>4.3877076552394636E-3</v>
      </c>
      <c r="I12" s="42">
        <f t="shared" si="0"/>
        <v>-12.299999999999997</v>
      </c>
      <c r="J12" s="43">
        <f>G12/E12</f>
        <v>0.45908889871738168</v>
      </c>
      <c r="K12" s="43">
        <f t="shared" si="2"/>
        <v>0.89405684754521964</v>
      </c>
      <c r="L12" s="44">
        <f>G12-C12</f>
        <v>21.599999999999994</v>
      </c>
      <c r="M12" s="45">
        <f>G12/C12-100%</f>
        <v>0.26277372262773713</v>
      </c>
    </row>
    <row r="13" spans="1:80" ht="16.5" customHeight="1">
      <c r="A13" s="37" t="s">
        <v>68</v>
      </c>
      <c r="B13" s="38" t="s">
        <v>34</v>
      </c>
      <c r="C13" s="47">
        <v>5542.1</v>
      </c>
      <c r="D13" s="104">
        <v>14837.2</v>
      </c>
      <c r="E13" s="101">
        <v>14832.7</v>
      </c>
      <c r="F13" s="39">
        <v>6955.8</v>
      </c>
      <c r="G13" s="47">
        <v>6826.4</v>
      </c>
      <c r="H13" s="41">
        <f t="shared" si="3"/>
        <v>0.28855729805131675</v>
      </c>
      <c r="I13" s="42">
        <f t="shared" si="0"/>
        <v>-129.40000000000055</v>
      </c>
      <c r="J13" s="43">
        <f t="shared" ref="J13" si="4">G13/E13</f>
        <v>0.46022639168863383</v>
      </c>
      <c r="K13" s="43">
        <f t="shared" ref="K13" si="5">G13/F13</f>
        <v>0.98139681992006667</v>
      </c>
      <c r="L13" s="44">
        <f t="shared" ref="L13:L16" si="6">G13-C13</f>
        <v>1284.2999999999993</v>
      </c>
      <c r="M13" s="45">
        <f t="shared" ref="M13:M20" si="7">G13/C13-100%</f>
        <v>0.23173526280651724</v>
      </c>
    </row>
    <row r="14" spans="1:80" ht="37.5" customHeight="1">
      <c r="A14" s="48" t="s">
        <v>76</v>
      </c>
      <c r="B14" s="38" t="s">
        <v>35</v>
      </c>
      <c r="C14" s="39">
        <v>264.10000000000002</v>
      </c>
      <c r="D14" s="40">
        <v>560.9</v>
      </c>
      <c r="E14" s="39">
        <v>560.9</v>
      </c>
      <c r="F14" s="39">
        <v>280.39999999999998</v>
      </c>
      <c r="G14" s="39">
        <v>280.39999999999998</v>
      </c>
      <c r="H14" s="41">
        <f t="shared" si="3"/>
        <v>1.1852728579278859E-2</v>
      </c>
      <c r="I14" s="42">
        <f t="shared" si="0"/>
        <v>0</v>
      </c>
      <c r="J14" s="43">
        <f t="shared" ref="J14:J17" si="8">G14/E14</f>
        <v>0.49991085755036546</v>
      </c>
      <c r="K14" s="43">
        <f t="shared" si="2"/>
        <v>1</v>
      </c>
      <c r="L14" s="44">
        <f t="shared" si="6"/>
        <v>16.299999999999955</v>
      </c>
      <c r="M14" s="45">
        <f t="shared" si="7"/>
        <v>6.1719045815978646E-2</v>
      </c>
    </row>
    <row r="15" spans="1:80" ht="17.399999999999999" hidden="1" customHeight="1">
      <c r="A15" s="96" t="s">
        <v>70</v>
      </c>
      <c r="B15" s="38" t="s">
        <v>36</v>
      </c>
      <c r="C15" s="39">
        <v>0</v>
      </c>
      <c r="D15" s="40">
        <v>0</v>
      </c>
      <c r="E15" s="39">
        <v>0</v>
      </c>
      <c r="F15" s="39">
        <v>0</v>
      </c>
      <c r="G15" s="39">
        <v>0</v>
      </c>
      <c r="H15" s="41">
        <f t="shared" si="3"/>
        <v>0</v>
      </c>
      <c r="I15" s="42">
        <f t="shared" si="0"/>
        <v>0</v>
      </c>
      <c r="J15" s="43" t="e">
        <f t="shared" si="8"/>
        <v>#DIV/0!</v>
      </c>
      <c r="K15" s="43" t="e">
        <f t="shared" si="2"/>
        <v>#DIV/0!</v>
      </c>
      <c r="L15" s="44">
        <f t="shared" si="6"/>
        <v>0</v>
      </c>
      <c r="M15" s="45" t="e">
        <f t="shared" si="7"/>
        <v>#DIV/0!</v>
      </c>
    </row>
    <row r="16" spans="1:80" ht="14.25" customHeight="1">
      <c r="A16" s="37" t="s">
        <v>2</v>
      </c>
      <c r="B16" s="38" t="s">
        <v>38</v>
      </c>
      <c r="C16" s="39">
        <v>0</v>
      </c>
      <c r="D16" s="49">
        <v>50</v>
      </c>
      <c r="E16" s="91">
        <v>50</v>
      </c>
      <c r="F16" s="39">
        <v>15</v>
      </c>
      <c r="G16" s="39">
        <v>0</v>
      </c>
      <c r="H16" s="41">
        <f t="shared" si="3"/>
        <v>0</v>
      </c>
      <c r="I16" s="42">
        <f t="shared" si="0"/>
        <v>-15</v>
      </c>
      <c r="J16" s="43">
        <f t="shared" si="8"/>
        <v>0</v>
      </c>
      <c r="K16" s="43">
        <f t="shared" si="2"/>
        <v>0</v>
      </c>
      <c r="L16" s="44">
        <f t="shared" si="6"/>
        <v>0</v>
      </c>
      <c r="M16" s="45" t="s">
        <v>30</v>
      </c>
    </row>
    <row r="17" spans="1:80" ht="14.25" customHeight="1">
      <c r="A17" s="37" t="s">
        <v>3</v>
      </c>
      <c r="B17" s="38" t="s">
        <v>37</v>
      </c>
      <c r="C17" s="39">
        <v>171.8</v>
      </c>
      <c r="D17" s="49">
        <v>546.9</v>
      </c>
      <c r="E17" s="39">
        <v>4801.8999999999996</v>
      </c>
      <c r="F17" s="39">
        <v>807.5</v>
      </c>
      <c r="G17" s="39">
        <v>194.3</v>
      </c>
      <c r="H17" s="41">
        <f t="shared" si="3"/>
        <v>8.2132138479097099E-3</v>
      </c>
      <c r="I17" s="42">
        <f t="shared" si="0"/>
        <v>-613.20000000000005</v>
      </c>
      <c r="J17" s="43">
        <f t="shared" si="8"/>
        <v>4.0463150003123768E-2</v>
      </c>
      <c r="K17" s="43">
        <f t="shared" si="2"/>
        <v>0.24061919504643964</v>
      </c>
      <c r="L17" s="44">
        <f t="shared" ref="L17" si="9">G17-C17</f>
        <v>22.5</v>
      </c>
      <c r="M17" s="45">
        <f t="shared" si="7"/>
        <v>0.13096623981373678</v>
      </c>
    </row>
    <row r="18" spans="1:80" ht="45" hidden="1" customHeight="1">
      <c r="A18" s="37"/>
      <c r="B18" s="38"/>
      <c r="C18" s="39"/>
      <c r="D18" s="49"/>
      <c r="E18" s="39"/>
      <c r="F18" s="39"/>
      <c r="G18" s="39"/>
      <c r="H18" s="50">
        <f t="shared" si="3"/>
        <v>0</v>
      </c>
      <c r="I18" s="42">
        <f>E18-D18</f>
        <v>0</v>
      </c>
      <c r="J18" s="43" t="e">
        <f>E18/C18-100%</f>
        <v>#DIV/0!</v>
      </c>
      <c r="K18" s="43" t="e">
        <f>F18/E18-100%</f>
        <v>#DIV/0!</v>
      </c>
      <c r="L18" s="44">
        <f>G18-C18</f>
        <v>0</v>
      </c>
      <c r="M18" s="45" t="e">
        <f t="shared" si="7"/>
        <v>#DIV/0!</v>
      </c>
    </row>
    <row r="19" spans="1:80" s="2" customFormat="1" ht="20.100000000000001" customHeight="1">
      <c r="A19" s="51" t="s">
        <v>16</v>
      </c>
      <c r="B19" s="52" t="s">
        <v>49</v>
      </c>
      <c r="C19" s="30">
        <f t="shared" ref="C19:G19" si="10">C20</f>
        <v>87.2</v>
      </c>
      <c r="D19" s="53">
        <f t="shared" si="10"/>
        <v>323.39999999999998</v>
      </c>
      <c r="E19" s="30">
        <f t="shared" si="10"/>
        <v>323.39999999999998</v>
      </c>
      <c r="F19" s="30">
        <f t="shared" si="10"/>
        <v>161.6</v>
      </c>
      <c r="G19" s="30">
        <f t="shared" si="10"/>
        <v>117.2</v>
      </c>
      <c r="H19" s="32">
        <f>SUM(H20:H20)</f>
        <v>4.9541361964746166E-3</v>
      </c>
      <c r="I19" s="33">
        <f>G19-F19</f>
        <v>-44.399999999999991</v>
      </c>
      <c r="J19" s="34">
        <f>G19/E19</f>
        <v>0.36239950525664816</v>
      </c>
      <c r="K19" s="34">
        <f>G19/F19</f>
        <v>0.72524752475247534</v>
      </c>
      <c r="L19" s="35">
        <f>G19-C19</f>
        <v>30</v>
      </c>
      <c r="M19" s="85">
        <f t="shared" si="7"/>
        <v>0.34403669724770647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3"/>
      <c r="BZ19" s="3"/>
      <c r="CA19" s="3"/>
      <c r="CB19" s="3"/>
    </row>
    <row r="20" spans="1:80" ht="18" customHeight="1">
      <c r="A20" s="54" t="s">
        <v>60</v>
      </c>
      <c r="B20" s="55" t="s">
        <v>63</v>
      </c>
      <c r="C20" s="56">
        <v>87.2</v>
      </c>
      <c r="D20" s="57">
        <v>323.39999999999998</v>
      </c>
      <c r="E20" s="56">
        <v>323.39999999999998</v>
      </c>
      <c r="F20" s="56">
        <v>161.6</v>
      </c>
      <c r="G20" s="56">
        <v>117.2</v>
      </c>
      <c r="H20" s="50">
        <f t="shared" si="3"/>
        <v>4.9541361964746166E-3</v>
      </c>
      <c r="I20" s="42">
        <f t="shared" ref="I20" si="11">G20-F20</f>
        <v>-44.399999999999991</v>
      </c>
      <c r="J20" s="43">
        <f>G20/E20</f>
        <v>0.36239950525664816</v>
      </c>
      <c r="K20" s="43">
        <f>G20/F20</f>
        <v>0.72524752475247534</v>
      </c>
      <c r="L20" s="44">
        <f>G20-C20</f>
        <v>30</v>
      </c>
      <c r="M20" s="45">
        <f t="shared" si="7"/>
        <v>0.34403669724770647</v>
      </c>
    </row>
    <row r="21" spans="1:80" s="2" customFormat="1" ht="29.25" customHeight="1">
      <c r="A21" s="51" t="s">
        <v>17</v>
      </c>
      <c r="B21" s="58" t="s">
        <v>50</v>
      </c>
      <c r="C21" s="83">
        <f>SUM(C23:C25)</f>
        <v>860.09999999999991</v>
      </c>
      <c r="D21" s="31">
        <f>SUM(D23:D25)</f>
        <v>2798.1</v>
      </c>
      <c r="E21" s="30">
        <f>SUM(E23:E25)</f>
        <v>2798.1</v>
      </c>
      <c r="F21" s="30">
        <f>SUM(F23:F25)</f>
        <v>918.7</v>
      </c>
      <c r="G21" s="83">
        <f>SUM(G23:G25)</f>
        <v>911.19999999999993</v>
      </c>
      <c r="H21" s="32">
        <f>SUM(H22:H25)</f>
        <v>3.8517140803990359E-2</v>
      </c>
      <c r="I21" s="33">
        <f>G21-F21</f>
        <v>-7.5000000000001137</v>
      </c>
      <c r="J21" s="34">
        <f>G21/E21</f>
        <v>0.32564954790750866</v>
      </c>
      <c r="K21" s="34">
        <f>G21/F21</f>
        <v>0.99183629041036236</v>
      </c>
      <c r="L21" s="35">
        <f>G21-C21</f>
        <v>51.100000000000023</v>
      </c>
      <c r="M21" s="36">
        <f t="shared" si="1"/>
        <v>5.9411696314382034E-2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3"/>
      <c r="BZ21" s="3"/>
      <c r="CA21" s="3"/>
      <c r="CB21" s="3"/>
    </row>
    <row r="22" spans="1:80" s="5" customFormat="1" ht="20.100000000000001" hidden="1" customHeight="1">
      <c r="A22" s="37" t="s">
        <v>4</v>
      </c>
      <c r="B22" s="59" t="s">
        <v>71</v>
      </c>
      <c r="C22" s="100"/>
      <c r="D22" s="61"/>
      <c r="E22" s="60"/>
      <c r="F22" s="60"/>
      <c r="G22" s="60"/>
      <c r="H22" s="41">
        <f t="shared" si="3"/>
        <v>0</v>
      </c>
      <c r="I22" s="62">
        <f>E22-D22</f>
        <v>0</v>
      </c>
      <c r="J22" s="43">
        <v>0</v>
      </c>
      <c r="K22" s="34" t="e">
        <f t="shared" ref="K22:K23" si="12">G22/F22</f>
        <v>#DIV/0!</v>
      </c>
      <c r="L22" s="35">
        <f t="shared" ref="L22:L23" si="13">G22-C22</f>
        <v>0</v>
      </c>
      <c r="M22" s="36" t="e">
        <f t="shared" si="1"/>
        <v>#DIV/0!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s="5" customFormat="1" ht="23.4" customHeight="1">
      <c r="A23" s="94" t="s">
        <v>86</v>
      </c>
      <c r="B23" s="59" t="s">
        <v>57</v>
      </c>
      <c r="C23" s="101">
        <v>579.79999999999995</v>
      </c>
      <c r="D23" s="63">
        <v>2152.5</v>
      </c>
      <c r="E23" s="47">
        <v>2152.5</v>
      </c>
      <c r="F23" s="47">
        <v>612.9</v>
      </c>
      <c r="G23" s="101">
        <v>612.79999999999995</v>
      </c>
      <c r="H23" s="50">
        <f>G23/$G$8</f>
        <v>2.5903538064843384E-2</v>
      </c>
      <c r="I23" s="42">
        <f t="shared" ref="I23:I29" si="14">G23-F23</f>
        <v>-0.10000000000002274</v>
      </c>
      <c r="J23" s="43">
        <f t="shared" ref="J23" si="15">G23/E23</f>
        <v>0.28469221835075492</v>
      </c>
      <c r="K23" s="84">
        <f t="shared" si="12"/>
        <v>0.99983684124653283</v>
      </c>
      <c r="L23" s="64">
        <f t="shared" si="13"/>
        <v>33</v>
      </c>
      <c r="M23" s="88">
        <f t="shared" si="1"/>
        <v>5.6916177992411221E-2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80" ht="17.25" customHeight="1">
      <c r="A24" s="37" t="s">
        <v>5</v>
      </c>
      <c r="B24" s="38" t="s">
        <v>58</v>
      </c>
      <c r="C24" s="39">
        <v>272.3</v>
      </c>
      <c r="D24" s="40">
        <v>595.5</v>
      </c>
      <c r="E24" s="39">
        <v>595.5</v>
      </c>
      <c r="F24" s="39">
        <v>297.8</v>
      </c>
      <c r="G24" s="39">
        <v>290.39999999999998</v>
      </c>
      <c r="H24" s="50">
        <f t="shared" si="3"/>
        <v>1.2275436445872256E-2</v>
      </c>
      <c r="I24" s="42">
        <f t="shared" si="14"/>
        <v>-7.4000000000000341</v>
      </c>
      <c r="J24" s="43">
        <f>G24/E24</f>
        <v>0.48765743073047857</v>
      </c>
      <c r="K24" s="43">
        <f>G24/F24</f>
        <v>0.97515110812625916</v>
      </c>
      <c r="L24" s="44">
        <f t="shared" ref="L24:L25" si="16">G24-C24</f>
        <v>18.099999999999966</v>
      </c>
      <c r="M24" s="45">
        <f t="shared" si="1"/>
        <v>6.6470804260007288E-2</v>
      </c>
    </row>
    <row r="25" spans="1:80" ht="25.5" customHeight="1">
      <c r="A25" s="95" t="s">
        <v>80</v>
      </c>
      <c r="B25" s="38" t="s">
        <v>81</v>
      </c>
      <c r="C25" s="39">
        <v>8</v>
      </c>
      <c r="D25" s="40">
        <v>50.1</v>
      </c>
      <c r="E25" s="39">
        <v>50.1</v>
      </c>
      <c r="F25" s="39">
        <v>8</v>
      </c>
      <c r="G25" s="39">
        <v>8</v>
      </c>
      <c r="H25" s="50">
        <f t="shared" si="3"/>
        <v>3.3816629327471787E-4</v>
      </c>
      <c r="I25" s="42">
        <f t="shared" si="14"/>
        <v>0</v>
      </c>
      <c r="J25" s="43">
        <f>G25/E25</f>
        <v>0.15968063872255489</v>
      </c>
      <c r="K25" s="43">
        <f>G25/F25</f>
        <v>1</v>
      </c>
      <c r="L25" s="44">
        <f t="shared" si="16"/>
        <v>0</v>
      </c>
      <c r="M25" s="45">
        <f t="shared" si="1"/>
        <v>0</v>
      </c>
    </row>
    <row r="26" spans="1:80" s="2" customFormat="1" ht="16.5" customHeight="1">
      <c r="A26" s="51" t="s">
        <v>18</v>
      </c>
      <c r="B26" s="52" t="s">
        <v>51</v>
      </c>
      <c r="C26" s="83">
        <f t="shared" ref="C26" si="17">SUM(C27:C30)</f>
        <v>60.5</v>
      </c>
      <c r="D26" s="31">
        <f t="shared" ref="D26:G26" si="18">SUM(D27:D30)</f>
        <v>16841</v>
      </c>
      <c r="E26" s="30">
        <f t="shared" si="18"/>
        <v>17018.8</v>
      </c>
      <c r="F26" s="30">
        <f t="shared" si="18"/>
        <v>251.1</v>
      </c>
      <c r="G26" s="105">
        <f t="shared" si="18"/>
        <v>213.60000000000002</v>
      </c>
      <c r="H26" s="32">
        <f>SUM(H27:H29)</f>
        <v>9.0290400304349674E-3</v>
      </c>
      <c r="I26" s="33">
        <f t="shared" si="14"/>
        <v>-37.499999999999972</v>
      </c>
      <c r="J26" s="34">
        <f>G26/E26</f>
        <v>1.2550826145204129E-2</v>
      </c>
      <c r="K26" s="73">
        <f>G26/F26</f>
        <v>0.85065710872162492</v>
      </c>
      <c r="L26" s="35">
        <f>G26-C26</f>
        <v>153.10000000000002</v>
      </c>
      <c r="M26" s="86">
        <f t="shared" si="1"/>
        <v>2.5305785123966946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3"/>
      <c r="BZ26" s="3"/>
      <c r="CA26" s="3"/>
      <c r="CB26" s="3"/>
    </row>
    <row r="27" spans="1:80" ht="15" customHeight="1">
      <c r="A27" s="37" t="s">
        <v>19</v>
      </c>
      <c r="B27" s="38" t="s">
        <v>39</v>
      </c>
      <c r="C27" s="39">
        <v>29.6</v>
      </c>
      <c r="D27" s="40">
        <v>10965</v>
      </c>
      <c r="E27" s="39">
        <v>10965</v>
      </c>
      <c r="F27" s="39">
        <v>31.1</v>
      </c>
      <c r="G27" s="39">
        <v>30.8</v>
      </c>
      <c r="H27" s="41">
        <f t="shared" si="3"/>
        <v>1.3019402291076637E-3</v>
      </c>
      <c r="I27" s="42">
        <f t="shared" si="14"/>
        <v>-0.30000000000000071</v>
      </c>
      <c r="J27" s="84">
        <f>G27/E27</f>
        <v>2.8089375284997722E-3</v>
      </c>
      <c r="K27" s="84">
        <f>G27/F27</f>
        <v>0.99035369774919613</v>
      </c>
      <c r="L27" s="64">
        <f t="shared" ref="L27" si="19">G27-C27</f>
        <v>1.1999999999999993</v>
      </c>
      <c r="M27" s="45">
        <f t="shared" si="1"/>
        <v>4.0540540540540571E-2</v>
      </c>
    </row>
    <row r="28" spans="1:80" ht="12" customHeight="1">
      <c r="A28" s="37" t="s">
        <v>69</v>
      </c>
      <c r="B28" s="38" t="s">
        <v>65</v>
      </c>
      <c r="C28" s="47">
        <v>30.9</v>
      </c>
      <c r="D28" s="40">
        <v>5866</v>
      </c>
      <c r="E28" s="39">
        <v>6043.8</v>
      </c>
      <c r="F28" s="47">
        <v>220</v>
      </c>
      <c r="G28" s="106">
        <v>182.8</v>
      </c>
      <c r="H28" s="41">
        <f t="shared" si="3"/>
        <v>7.7270998013273034E-3</v>
      </c>
      <c r="I28" s="42">
        <f t="shared" si="14"/>
        <v>-37.199999999999989</v>
      </c>
      <c r="J28" s="43">
        <f t="shared" ref="J28:J30" si="20">G28/E28</f>
        <v>3.0245871802508355E-2</v>
      </c>
      <c r="K28" s="84">
        <f t="shared" ref="K28:K29" si="21">G28/F28</f>
        <v>0.83090909090909093</v>
      </c>
      <c r="L28" s="99">
        <f>G28-C28</f>
        <v>151.9</v>
      </c>
      <c r="M28" s="45">
        <f t="shared" si="1"/>
        <v>4.9158576051779939</v>
      </c>
    </row>
    <row r="29" spans="1:80" ht="18" customHeight="1">
      <c r="A29" s="37" t="s">
        <v>20</v>
      </c>
      <c r="B29" s="65" t="s">
        <v>78</v>
      </c>
      <c r="C29" s="39">
        <v>0</v>
      </c>
      <c r="D29" s="40">
        <v>10</v>
      </c>
      <c r="E29" s="39">
        <v>10</v>
      </c>
      <c r="F29" s="39">
        <v>0</v>
      </c>
      <c r="G29" s="39">
        <v>0</v>
      </c>
      <c r="H29" s="41">
        <f t="shared" si="3"/>
        <v>0</v>
      </c>
      <c r="I29" s="42">
        <f t="shared" si="14"/>
        <v>0</v>
      </c>
      <c r="J29" s="43">
        <f t="shared" si="20"/>
        <v>0</v>
      </c>
      <c r="K29" s="84" t="s">
        <v>30</v>
      </c>
      <c r="L29" s="99">
        <f>G29-C29</f>
        <v>0</v>
      </c>
      <c r="M29" s="45" t="s">
        <v>30</v>
      </c>
    </row>
    <row r="30" spans="1:80" ht="20.100000000000001" hidden="1" customHeight="1">
      <c r="A30" s="37"/>
      <c r="B30" s="65"/>
      <c r="C30" s="67"/>
      <c r="D30" s="68"/>
      <c r="E30" s="67"/>
      <c r="F30" s="67"/>
      <c r="G30" s="67"/>
      <c r="H30" s="41">
        <f t="shared" si="3"/>
        <v>0</v>
      </c>
      <c r="I30" s="66">
        <f>E30-D30</f>
        <v>0</v>
      </c>
      <c r="J30" s="43" t="e">
        <f t="shared" si="20"/>
        <v>#DIV/0!</v>
      </c>
      <c r="K30" s="43" t="e">
        <f>F30/E30-100%</f>
        <v>#DIV/0!</v>
      </c>
      <c r="L30" s="44">
        <f t="shared" ref="L30:L53" si="22">G30-C30</f>
        <v>0</v>
      </c>
      <c r="M30" s="45" t="e">
        <f t="shared" si="1"/>
        <v>#DIV/0!</v>
      </c>
    </row>
    <row r="31" spans="1:80" s="2" customFormat="1" ht="20.100000000000001" customHeight="1">
      <c r="A31" s="51" t="s">
        <v>21</v>
      </c>
      <c r="B31" s="58" t="s">
        <v>52</v>
      </c>
      <c r="C31" s="30">
        <f t="shared" ref="C31:H31" si="23">SUM(C32:C35)</f>
        <v>10373.700000000001</v>
      </c>
      <c r="D31" s="31">
        <f t="shared" si="23"/>
        <v>23737.000000000004</v>
      </c>
      <c r="E31" s="30">
        <f t="shared" si="23"/>
        <v>55817.799999999996</v>
      </c>
      <c r="F31" s="30">
        <f t="shared" si="23"/>
        <v>21592.3</v>
      </c>
      <c r="G31" s="30">
        <f t="shared" si="23"/>
        <v>12192.7</v>
      </c>
      <c r="H31" s="32">
        <f t="shared" si="23"/>
        <v>0.51539502050133157</v>
      </c>
      <c r="I31" s="33">
        <f>G31-F31</f>
        <v>-9399.5999999999985</v>
      </c>
      <c r="J31" s="34">
        <f>G31/E31</f>
        <v>0.21843748768314053</v>
      </c>
      <c r="K31" s="34">
        <f>G31/F31</f>
        <v>0.5646781491550229</v>
      </c>
      <c r="L31" s="35">
        <f>G31-C31</f>
        <v>1819</v>
      </c>
      <c r="M31" s="36">
        <f t="shared" si="1"/>
        <v>0.17534727242931636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3"/>
      <c r="BZ31" s="3"/>
      <c r="CA31" s="3"/>
      <c r="CB31" s="3"/>
    </row>
    <row r="32" spans="1:80" ht="13.5" customHeight="1">
      <c r="A32" s="37" t="s">
        <v>6</v>
      </c>
      <c r="B32" s="65" t="s">
        <v>40</v>
      </c>
      <c r="C32" s="92">
        <v>34</v>
      </c>
      <c r="D32" s="68">
        <v>2716.2</v>
      </c>
      <c r="E32" s="60">
        <v>32027</v>
      </c>
      <c r="F32" s="67">
        <v>8824.1</v>
      </c>
      <c r="G32" s="92">
        <v>86.4</v>
      </c>
      <c r="H32" s="41">
        <f t="shared" si="3"/>
        <v>3.652195967366953E-3</v>
      </c>
      <c r="I32" s="42">
        <f>G32-F32</f>
        <v>-8737.7000000000007</v>
      </c>
      <c r="J32" s="43">
        <f t="shared" ref="J32" si="24">G32/E32</f>
        <v>2.6977237955475072E-3</v>
      </c>
      <c r="K32" s="82">
        <f>G32/F32</f>
        <v>9.7913668249453197E-3</v>
      </c>
      <c r="L32" s="44">
        <f t="shared" ref="L32" si="25">G32-C32</f>
        <v>52.400000000000006</v>
      </c>
      <c r="M32" s="88">
        <f t="shared" si="1"/>
        <v>1.5411764705882356</v>
      </c>
    </row>
    <row r="33" spans="1:80" ht="16.5" customHeight="1">
      <c r="A33" s="37" t="s">
        <v>7</v>
      </c>
      <c r="B33" s="65" t="s">
        <v>41</v>
      </c>
      <c r="C33" s="67">
        <v>6895.8</v>
      </c>
      <c r="D33" s="68">
        <v>14929.7</v>
      </c>
      <c r="E33" s="60">
        <v>14929.7</v>
      </c>
      <c r="F33" s="67">
        <v>8555.2999999999993</v>
      </c>
      <c r="G33" s="67">
        <v>8555.2000000000007</v>
      </c>
      <c r="H33" s="41">
        <f t="shared" si="3"/>
        <v>0.3616350340279833</v>
      </c>
      <c r="I33" s="42">
        <f>G33-F33</f>
        <v>-9.9999999998544808E-2</v>
      </c>
      <c r="J33" s="43">
        <f t="shared" ref="J33" si="26">G33/E33</f>
        <v>0.57303227794262446</v>
      </c>
      <c r="K33" s="43">
        <f t="shared" ref="K33" si="27">G33/F33</f>
        <v>0.99998831133916999</v>
      </c>
      <c r="L33" s="44">
        <f t="shared" ref="L33" si="28">G33-C33</f>
        <v>1659.4000000000005</v>
      </c>
      <c r="M33" s="45">
        <f t="shared" ref="M33" si="29">G33/C33-100%</f>
        <v>0.24063922967603468</v>
      </c>
    </row>
    <row r="34" spans="1:80" ht="12.75" customHeight="1">
      <c r="A34" s="37" t="s">
        <v>8</v>
      </c>
      <c r="B34" s="65" t="s">
        <v>42</v>
      </c>
      <c r="C34" s="67">
        <v>3278.7</v>
      </c>
      <c r="D34" s="68">
        <v>5791.4</v>
      </c>
      <c r="E34" s="67">
        <v>8561.4</v>
      </c>
      <c r="F34" s="67">
        <v>4063.1</v>
      </c>
      <c r="G34" s="67">
        <v>3404.9</v>
      </c>
      <c r="H34" s="41">
        <f t="shared" si="3"/>
        <v>0.14392780149638584</v>
      </c>
      <c r="I34" s="42">
        <f>G34-F34</f>
        <v>-658.19999999999982</v>
      </c>
      <c r="J34" s="43">
        <f>G34/E34</f>
        <v>0.39770364659985519</v>
      </c>
      <c r="K34" s="43">
        <f>G34/F34</f>
        <v>0.83800546380842222</v>
      </c>
      <c r="L34" s="44">
        <f>G34-C34</f>
        <v>126.20000000000027</v>
      </c>
      <c r="M34" s="45">
        <f t="shared" si="1"/>
        <v>3.8490865281971542E-2</v>
      </c>
    </row>
    <row r="35" spans="1:80" ht="26.25" customHeight="1">
      <c r="A35" s="37" t="s">
        <v>9</v>
      </c>
      <c r="B35" s="65" t="s">
        <v>61</v>
      </c>
      <c r="C35" s="67">
        <v>165.2</v>
      </c>
      <c r="D35" s="68">
        <v>299.7</v>
      </c>
      <c r="E35" s="67">
        <v>299.7</v>
      </c>
      <c r="F35" s="67">
        <v>149.80000000000001</v>
      </c>
      <c r="G35" s="67">
        <v>146.19999999999999</v>
      </c>
      <c r="H35" s="41">
        <f t="shared" si="3"/>
        <v>6.179989009595468E-3</v>
      </c>
      <c r="I35" s="42">
        <f>G35-F35</f>
        <v>-3.6000000000000227</v>
      </c>
      <c r="J35" s="43">
        <f>G35/E35</f>
        <v>0.48782115448782115</v>
      </c>
      <c r="K35" s="43">
        <f>G35/F35</f>
        <v>0.97596795727636831</v>
      </c>
      <c r="L35" s="44">
        <f>G35-C35</f>
        <v>-19</v>
      </c>
      <c r="M35" s="45">
        <f t="shared" si="1"/>
        <v>-0.11501210653753025</v>
      </c>
    </row>
    <row r="36" spans="1:80" ht="18.75" hidden="1" customHeight="1">
      <c r="A36" s="69"/>
      <c r="B36" s="70"/>
      <c r="C36" s="67"/>
      <c r="D36" s="68"/>
      <c r="E36" s="67"/>
      <c r="F36" s="67"/>
      <c r="G36" s="67"/>
      <c r="H36" s="41">
        <f t="shared" si="3"/>
        <v>0</v>
      </c>
      <c r="I36" s="71"/>
      <c r="J36" s="43" t="e">
        <f>E36/C36-100%</f>
        <v>#DIV/0!</v>
      </c>
      <c r="K36" s="43" t="e">
        <f>F36/E36-100%</f>
        <v>#DIV/0!</v>
      </c>
      <c r="L36" s="72"/>
      <c r="M36" s="45" t="e">
        <f t="shared" si="1"/>
        <v>#DIV/0!</v>
      </c>
    </row>
    <row r="37" spans="1:80" s="2" customFormat="1" ht="19.8" customHeight="1">
      <c r="A37" s="51" t="s">
        <v>22</v>
      </c>
      <c r="B37" s="58" t="s">
        <v>53</v>
      </c>
      <c r="C37" s="30">
        <f>SUM(C38:C41)</f>
        <v>81.2</v>
      </c>
      <c r="D37" s="31">
        <f>SUM(D38:D41)</f>
        <v>144</v>
      </c>
      <c r="E37" s="30">
        <f>SUM(E38:E41)</f>
        <v>148.5</v>
      </c>
      <c r="F37" s="30">
        <f>SUM(F38:F41)</f>
        <v>101.9</v>
      </c>
      <c r="G37" s="30">
        <f>SUM(G38:G41)</f>
        <v>100.6</v>
      </c>
      <c r="H37" s="32">
        <f>SUM(H39:H40)</f>
        <v>4.2524411379295766E-3</v>
      </c>
      <c r="I37" s="33">
        <f>G37-F37</f>
        <v>-1.3000000000000114</v>
      </c>
      <c r="J37" s="34">
        <f>G37/E37</f>
        <v>0.6774410774410774</v>
      </c>
      <c r="K37" s="73">
        <f>G37/F37</f>
        <v>0.98724239450441598</v>
      </c>
      <c r="L37" s="35">
        <f>G37-C37</f>
        <v>19.399999999999991</v>
      </c>
      <c r="M37" s="36">
        <f t="shared" ref="M37" si="30">G37/C37-100%</f>
        <v>0.23891625615763545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3"/>
      <c r="BZ37" s="3"/>
      <c r="CA37" s="3"/>
      <c r="CB37" s="3"/>
    </row>
    <row r="38" spans="1:80" ht="18" hidden="1" customHeight="1">
      <c r="A38" s="37" t="s">
        <v>23</v>
      </c>
      <c r="B38" s="65" t="s">
        <v>72</v>
      </c>
      <c r="C38" s="67"/>
      <c r="D38" s="68"/>
      <c r="E38" s="67"/>
      <c r="F38" s="67"/>
      <c r="G38" s="67"/>
      <c r="H38" s="41">
        <f t="shared" si="3"/>
        <v>0</v>
      </c>
      <c r="I38" s="33">
        <f t="shared" ref="I38:I39" si="31">G38-F38</f>
        <v>0</v>
      </c>
      <c r="J38" s="34" t="e">
        <f t="shared" ref="J38:J39" si="32">G38/E38</f>
        <v>#DIV/0!</v>
      </c>
      <c r="K38" s="73" t="e">
        <f t="shared" ref="K38:K39" si="33">G38/F38</f>
        <v>#DIV/0!</v>
      </c>
      <c r="L38" s="44">
        <f t="shared" si="22"/>
        <v>0</v>
      </c>
      <c r="M38" s="45" t="e">
        <f t="shared" si="1"/>
        <v>#DIV/0!</v>
      </c>
    </row>
    <row r="39" spans="1:80" ht="25.2" customHeight="1">
      <c r="A39" s="37" t="s">
        <v>84</v>
      </c>
      <c r="B39" s="65" t="s">
        <v>83</v>
      </c>
      <c r="C39" s="67">
        <v>14</v>
      </c>
      <c r="D39" s="68">
        <v>14</v>
      </c>
      <c r="E39" s="67">
        <v>18.5</v>
      </c>
      <c r="F39" s="67">
        <v>18.5</v>
      </c>
      <c r="G39" s="67">
        <v>18.5</v>
      </c>
      <c r="H39" s="41">
        <f t="shared" si="3"/>
        <v>7.8200955319778496E-4</v>
      </c>
      <c r="I39" s="130">
        <f t="shared" si="31"/>
        <v>0</v>
      </c>
      <c r="J39" s="82">
        <f t="shared" si="32"/>
        <v>1</v>
      </c>
      <c r="K39" s="82">
        <f t="shared" si="33"/>
        <v>1</v>
      </c>
      <c r="L39" s="44">
        <f t="shared" si="22"/>
        <v>4.5</v>
      </c>
      <c r="M39" s="45">
        <f t="shared" si="1"/>
        <v>0.3214285714285714</v>
      </c>
    </row>
    <row r="40" spans="1:80" ht="12.75" customHeight="1">
      <c r="A40" s="37" t="s">
        <v>79</v>
      </c>
      <c r="B40" s="65" t="s">
        <v>43</v>
      </c>
      <c r="C40" s="92">
        <v>67.2</v>
      </c>
      <c r="D40" s="68">
        <v>130</v>
      </c>
      <c r="E40" s="67">
        <v>130</v>
      </c>
      <c r="F40" s="67">
        <v>83.4</v>
      </c>
      <c r="G40" s="92">
        <v>82.1</v>
      </c>
      <c r="H40" s="41">
        <f t="shared" si="3"/>
        <v>3.4704315847317916E-3</v>
      </c>
      <c r="I40" s="42">
        <f>G40-F40</f>
        <v>-1.3000000000000114</v>
      </c>
      <c r="J40" s="43">
        <f t="shared" ref="J40" si="34">G40/E40</f>
        <v>0.63153846153846149</v>
      </c>
      <c r="K40" s="43">
        <f t="shared" ref="K40" si="35">G40/F40</f>
        <v>0.98441247002398069</v>
      </c>
      <c r="L40" s="44">
        <f t="shared" si="22"/>
        <v>14.899999999999991</v>
      </c>
      <c r="M40" s="45">
        <f t="shared" si="1"/>
        <v>0.22172619047619024</v>
      </c>
    </row>
    <row r="41" spans="1:80" ht="45" hidden="1" customHeight="1">
      <c r="A41" s="37" t="s">
        <v>24</v>
      </c>
      <c r="B41" s="65" t="s">
        <v>73</v>
      </c>
      <c r="C41" s="67"/>
      <c r="D41" s="68"/>
      <c r="E41" s="67"/>
      <c r="F41" s="67"/>
      <c r="G41" s="67"/>
      <c r="H41" s="41">
        <f t="shared" si="3"/>
        <v>0</v>
      </c>
      <c r="I41" s="66">
        <f>E41-D41</f>
        <v>0</v>
      </c>
      <c r="J41" s="43" t="e">
        <f>E41/C41-100%</f>
        <v>#DIV/0!</v>
      </c>
      <c r="K41" s="43" t="e">
        <f>F41/E41-100%</f>
        <v>#DIV/0!</v>
      </c>
      <c r="L41" s="44">
        <f t="shared" si="22"/>
        <v>0</v>
      </c>
      <c r="M41" s="45" t="e">
        <f t="shared" si="1"/>
        <v>#DIV/0!</v>
      </c>
    </row>
    <row r="42" spans="1:80" ht="45" hidden="1" customHeight="1">
      <c r="A42" s="69"/>
      <c r="B42" s="70"/>
      <c r="C42" s="67"/>
      <c r="D42" s="68"/>
      <c r="E42" s="67"/>
      <c r="F42" s="67"/>
      <c r="G42" s="67"/>
      <c r="H42" s="50">
        <f t="shared" si="3"/>
        <v>0</v>
      </c>
      <c r="I42" s="66">
        <f>E42-D42</f>
        <v>0</v>
      </c>
      <c r="J42" s="43" t="e">
        <f>E42/C42-100%</f>
        <v>#DIV/0!</v>
      </c>
      <c r="K42" s="43" t="e">
        <f>F42/E42-100%</f>
        <v>#DIV/0!</v>
      </c>
      <c r="L42" s="44">
        <f t="shared" si="22"/>
        <v>0</v>
      </c>
      <c r="M42" s="45" t="e">
        <f t="shared" si="1"/>
        <v>#DIV/0!</v>
      </c>
    </row>
    <row r="43" spans="1:80" s="2" customFormat="1" ht="20.100000000000001" hidden="1" customHeight="1">
      <c r="A43" s="51" t="s">
        <v>25</v>
      </c>
      <c r="B43" s="58" t="s">
        <v>54</v>
      </c>
      <c r="C43" s="30">
        <f>SUM(C44:C45)</f>
        <v>0</v>
      </c>
      <c r="D43" s="31">
        <f>SUM(D44:D45)</f>
        <v>0</v>
      </c>
      <c r="E43" s="30">
        <f>SUM(E44:E45)</f>
        <v>0</v>
      </c>
      <c r="F43" s="30">
        <f>SUM(F44:F45)</f>
        <v>0</v>
      </c>
      <c r="G43" s="30">
        <f>SUM(G44:G45)</f>
        <v>0</v>
      </c>
      <c r="H43" s="32">
        <f>SUM(H44:H46)</f>
        <v>0</v>
      </c>
      <c r="I43" s="33">
        <f>G43-F43</f>
        <v>0</v>
      </c>
      <c r="J43" s="34" t="s">
        <v>30</v>
      </c>
      <c r="K43" s="34" t="s">
        <v>30</v>
      </c>
      <c r="L43" s="35">
        <f>G43-C43</f>
        <v>0</v>
      </c>
      <c r="M43" s="36" t="e">
        <f t="shared" si="1"/>
        <v>#DIV/0!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3"/>
      <c r="BZ43" s="3"/>
      <c r="CA43" s="3"/>
      <c r="CB43" s="3"/>
    </row>
    <row r="44" spans="1:80" ht="13.5" hidden="1" customHeight="1">
      <c r="A44" s="37" t="s">
        <v>10</v>
      </c>
      <c r="B44" s="65" t="s">
        <v>44</v>
      </c>
      <c r="C44" s="67">
        <v>0</v>
      </c>
      <c r="D44" s="68" t="s">
        <v>30</v>
      </c>
      <c r="E44" s="60">
        <v>0</v>
      </c>
      <c r="F44" s="67">
        <v>0</v>
      </c>
      <c r="G44" s="67">
        <v>0</v>
      </c>
      <c r="H44" s="41">
        <f t="shared" si="3"/>
        <v>0</v>
      </c>
      <c r="I44" s="42">
        <f>G44-F44</f>
        <v>0</v>
      </c>
      <c r="J44" s="43" t="s">
        <v>30</v>
      </c>
      <c r="K44" s="43" t="s">
        <v>30</v>
      </c>
      <c r="L44" s="44">
        <f>G44-C44</f>
        <v>0</v>
      </c>
      <c r="M44" s="45" t="e">
        <f t="shared" si="1"/>
        <v>#DIV/0!</v>
      </c>
    </row>
    <row r="45" spans="1:80" ht="30" hidden="1" customHeight="1">
      <c r="A45" s="37" t="s">
        <v>74</v>
      </c>
      <c r="B45" s="65" t="s">
        <v>45</v>
      </c>
      <c r="C45" s="67">
        <v>0</v>
      </c>
      <c r="D45" s="68">
        <v>0</v>
      </c>
      <c r="E45" s="60">
        <v>0</v>
      </c>
      <c r="F45" s="67">
        <v>0</v>
      </c>
      <c r="G45" s="67">
        <v>0</v>
      </c>
      <c r="H45" s="41">
        <f t="shared" si="3"/>
        <v>0</v>
      </c>
      <c r="I45" s="42">
        <f>G45-F45</f>
        <v>0</v>
      </c>
      <c r="J45" s="43">
        <v>0</v>
      </c>
      <c r="K45" s="43">
        <v>0</v>
      </c>
      <c r="L45" s="44">
        <f>G45-C45</f>
        <v>0</v>
      </c>
      <c r="M45" s="45" t="e">
        <f t="shared" ref="M45" si="36">G45/C45-100%</f>
        <v>#DIV/0!</v>
      </c>
    </row>
    <row r="46" spans="1:80" ht="45" hidden="1" customHeight="1">
      <c r="A46" s="69"/>
      <c r="B46" s="70"/>
      <c r="C46" s="67"/>
      <c r="D46" s="68"/>
      <c r="E46" s="67"/>
      <c r="F46" s="67"/>
      <c r="G46" s="67"/>
      <c r="H46" s="50">
        <f t="shared" si="3"/>
        <v>0</v>
      </c>
      <c r="I46" s="66">
        <f>E46-D46</f>
        <v>0</v>
      </c>
      <c r="J46" s="43" t="e">
        <f>E46/C46-100%</f>
        <v>#DIV/0!</v>
      </c>
      <c r="K46" s="43" t="e">
        <f>F46/E46-100%</f>
        <v>#DIV/0!</v>
      </c>
      <c r="L46" s="44">
        <f t="shared" si="22"/>
        <v>0</v>
      </c>
      <c r="M46" s="45" t="e">
        <f t="shared" si="1"/>
        <v>#DIV/0!</v>
      </c>
    </row>
    <row r="47" spans="1:80" s="2" customFormat="1" ht="17.25" customHeight="1">
      <c r="A47" s="51" t="s">
        <v>26</v>
      </c>
      <c r="B47" s="58" t="s">
        <v>55</v>
      </c>
      <c r="C47" s="30">
        <f>SUM(C48:C50)</f>
        <v>979.4</v>
      </c>
      <c r="D47" s="31">
        <f>SUM(D48:D50)</f>
        <v>2353.4</v>
      </c>
      <c r="E47" s="30">
        <f>SUM(E48:E50)</f>
        <v>2353.4</v>
      </c>
      <c r="F47" s="30">
        <f>SUM(F48:F50)</f>
        <v>980.6</v>
      </c>
      <c r="G47" s="30">
        <f>SUM(G48:G50)</f>
        <v>980.5</v>
      </c>
      <c r="H47" s="32">
        <f>SUM(H48:H49)</f>
        <v>4.1446506319482608E-2</v>
      </c>
      <c r="I47" s="33">
        <f>G47-F47</f>
        <v>-0.10000000000002274</v>
      </c>
      <c r="J47" s="34">
        <f>G47/E47</f>
        <v>0.41663125690490355</v>
      </c>
      <c r="K47" s="34">
        <f>G47/F47</f>
        <v>0.99989802161941665</v>
      </c>
      <c r="L47" s="35">
        <f t="shared" si="22"/>
        <v>1.1000000000000227</v>
      </c>
      <c r="M47" s="36">
        <f t="shared" si="1"/>
        <v>1.1231366142536725E-3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3"/>
      <c r="BZ47" s="3"/>
      <c r="CA47" s="3"/>
      <c r="CB47" s="3"/>
    </row>
    <row r="48" spans="1:80" ht="11.4" customHeight="1">
      <c r="A48" s="37" t="s">
        <v>11</v>
      </c>
      <c r="B48" s="65" t="s">
        <v>59</v>
      </c>
      <c r="C48" s="67">
        <v>929.4</v>
      </c>
      <c r="D48" s="68">
        <v>2353.4</v>
      </c>
      <c r="E48" s="60">
        <v>2353.4</v>
      </c>
      <c r="F48" s="67">
        <v>980.6</v>
      </c>
      <c r="G48" s="67">
        <v>980.5</v>
      </c>
      <c r="H48" s="41">
        <f t="shared" si="3"/>
        <v>4.1446506319482608E-2</v>
      </c>
      <c r="I48" s="42">
        <f>G48-F48</f>
        <v>-0.10000000000002274</v>
      </c>
      <c r="J48" s="43">
        <f>G48/E48</f>
        <v>0.41663125690490355</v>
      </c>
      <c r="K48" s="43">
        <f>G48/F48</f>
        <v>0.99989802161941665</v>
      </c>
      <c r="L48" s="44">
        <f t="shared" si="22"/>
        <v>51.100000000000023</v>
      </c>
      <c r="M48" s="45">
        <f t="shared" si="1"/>
        <v>5.4981708629223247E-2</v>
      </c>
    </row>
    <row r="49" spans="1:80" ht="11.4" customHeight="1">
      <c r="A49" s="37" t="s">
        <v>12</v>
      </c>
      <c r="B49" s="65" t="s">
        <v>46</v>
      </c>
      <c r="C49" s="92">
        <v>50</v>
      </c>
      <c r="D49" s="68">
        <v>0</v>
      </c>
      <c r="E49" s="60">
        <v>0</v>
      </c>
      <c r="F49" s="67">
        <v>0</v>
      </c>
      <c r="G49" s="92">
        <v>0</v>
      </c>
      <c r="H49" s="41">
        <f t="shared" si="3"/>
        <v>0</v>
      </c>
      <c r="I49" s="42">
        <f>G49-F49</f>
        <v>0</v>
      </c>
      <c r="J49" s="43" t="s">
        <v>30</v>
      </c>
      <c r="K49" s="43" t="s">
        <v>30</v>
      </c>
      <c r="L49" s="44">
        <f t="shared" si="22"/>
        <v>-50</v>
      </c>
      <c r="M49" s="45">
        <f t="shared" si="1"/>
        <v>-1</v>
      </c>
    </row>
    <row r="50" spans="1:80" ht="20.100000000000001" hidden="1" customHeight="1">
      <c r="A50" s="37" t="s">
        <v>27</v>
      </c>
      <c r="B50" s="65" t="s">
        <v>64</v>
      </c>
      <c r="C50" s="67">
        <v>0</v>
      </c>
      <c r="D50" s="68">
        <v>0</v>
      </c>
      <c r="E50" s="67">
        <v>0</v>
      </c>
      <c r="F50" s="67">
        <v>0</v>
      </c>
      <c r="G50" s="67">
        <v>0</v>
      </c>
      <c r="H50" s="41">
        <f t="shared" si="3"/>
        <v>0</v>
      </c>
      <c r="I50" s="66">
        <f>E50-D50</f>
        <v>0</v>
      </c>
      <c r="J50" s="43" t="e">
        <f t="shared" ref="J50" si="37">G50/E50</f>
        <v>#DIV/0!</v>
      </c>
      <c r="K50" s="43" t="e">
        <f t="shared" ref="K50:K53" si="38">G50/F50</f>
        <v>#DIV/0!</v>
      </c>
      <c r="L50" s="44">
        <f t="shared" si="22"/>
        <v>0</v>
      </c>
      <c r="M50" s="45" t="e">
        <f t="shared" si="1"/>
        <v>#DIV/0!</v>
      </c>
    </row>
    <row r="51" spans="1:80" ht="15.75" hidden="1" customHeight="1">
      <c r="A51" s="37"/>
      <c r="B51" s="65"/>
      <c r="C51" s="67"/>
      <c r="D51" s="68"/>
      <c r="E51" s="67"/>
      <c r="F51" s="67"/>
      <c r="G51" s="67"/>
      <c r="H51" s="50">
        <f t="shared" si="3"/>
        <v>0</v>
      </c>
      <c r="I51" s="66">
        <f>E51-D51</f>
        <v>0</v>
      </c>
      <c r="J51" s="43" t="e">
        <f>E51/C51-100%</f>
        <v>#DIV/0!</v>
      </c>
      <c r="K51" s="43" t="e">
        <f t="shared" si="38"/>
        <v>#DIV/0!</v>
      </c>
      <c r="L51" s="44">
        <f t="shared" si="22"/>
        <v>0</v>
      </c>
      <c r="M51" s="45" t="e">
        <f t="shared" si="1"/>
        <v>#DIV/0!</v>
      </c>
    </row>
    <row r="52" spans="1:80" s="2" customFormat="1" ht="18" customHeight="1">
      <c r="A52" s="51" t="s">
        <v>28</v>
      </c>
      <c r="B52" s="58" t="s">
        <v>56</v>
      </c>
      <c r="C52" s="30">
        <f t="shared" ref="C52:G52" si="39">C53</f>
        <v>450.4</v>
      </c>
      <c r="D52" s="31">
        <f t="shared" si="39"/>
        <v>335.3</v>
      </c>
      <c r="E52" s="30">
        <f t="shared" si="39"/>
        <v>475.3</v>
      </c>
      <c r="F52" s="30">
        <f t="shared" si="39"/>
        <v>459</v>
      </c>
      <c r="G52" s="30">
        <f t="shared" si="39"/>
        <v>458.9</v>
      </c>
      <c r="H52" s="32">
        <f>SUM(H53:H53)</f>
        <v>1.9398063997971001E-2</v>
      </c>
      <c r="I52" s="33">
        <f>G52-F52</f>
        <v>-0.10000000000002274</v>
      </c>
      <c r="J52" s="34">
        <f>G52/E52</f>
        <v>0.96549547654113188</v>
      </c>
      <c r="K52" s="73">
        <f t="shared" si="38"/>
        <v>0.99978213507625269</v>
      </c>
      <c r="L52" s="35">
        <f t="shared" si="22"/>
        <v>8.5</v>
      </c>
      <c r="M52" s="86">
        <f t="shared" si="1"/>
        <v>1.8872113676731805E-2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3"/>
      <c r="BZ52" s="3"/>
      <c r="CA52" s="3"/>
      <c r="CB52" s="3"/>
    </row>
    <row r="53" spans="1:80" ht="12.75" customHeight="1" thickBot="1">
      <c r="A53" s="74" t="s">
        <v>13</v>
      </c>
      <c r="B53" s="75" t="s">
        <v>47</v>
      </c>
      <c r="C53" s="93">
        <v>450.4</v>
      </c>
      <c r="D53" s="77">
        <v>335.3</v>
      </c>
      <c r="E53" s="76">
        <v>475.3</v>
      </c>
      <c r="F53" s="76">
        <v>459</v>
      </c>
      <c r="G53" s="93">
        <v>458.9</v>
      </c>
      <c r="H53" s="78">
        <f t="shared" si="3"/>
        <v>1.9398063997971001E-2</v>
      </c>
      <c r="I53" s="79">
        <f>G53-F53</f>
        <v>-0.10000000000002274</v>
      </c>
      <c r="J53" s="80">
        <f>G53/E53</f>
        <v>0.96549547654113188</v>
      </c>
      <c r="K53" s="80">
        <f t="shared" si="38"/>
        <v>0.99978213507625269</v>
      </c>
      <c r="L53" s="81">
        <f t="shared" si="22"/>
        <v>8.5</v>
      </c>
      <c r="M53" s="87">
        <f t="shared" si="1"/>
        <v>1.8872113676731805E-2</v>
      </c>
    </row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4" type="noConversion"/>
  <pageMargins left="0.47244094488188981" right="0.11811023622047245" top="0.55118110236220474" bottom="0.11811023622047245" header="0.11811023622047245" footer="0.11811023622047245"/>
  <pageSetup paperSize="9" scale="70" orientation="landscape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Финансы</cp:lastModifiedBy>
  <cp:lastPrinted>2024-04-07T19:10:19Z</cp:lastPrinted>
  <dcterms:created xsi:type="dcterms:W3CDTF">2013-01-22T05:32:31Z</dcterms:created>
  <dcterms:modified xsi:type="dcterms:W3CDTF">2024-07-09T08:31:18Z</dcterms:modified>
</cp:coreProperties>
</file>