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40" tabRatio="964"/>
  </bookViews>
  <sheets>
    <sheet name="Приложение 1 доходы" sheetId="1" r:id="rId1"/>
  </sheets>
  <definedNames>
    <definedName name="_xlnm.Print_Area" localSheetId="0">'Приложение 1 доходы'!$A$1:$L$32</definedName>
  </definedNames>
  <calcPr calcId="124519"/>
</workbook>
</file>

<file path=xl/calcChain.xml><?xml version="1.0" encoding="utf-8"?>
<calcChain xmlns="http://schemas.openxmlformats.org/spreadsheetml/2006/main">
  <c r="E16" i="1"/>
  <c r="F16"/>
  <c r="H22"/>
  <c r="K22"/>
  <c r="J21"/>
  <c r="I21"/>
  <c r="I17"/>
  <c r="L29"/>
  <c r="K29"/>
  <c r="J29"/>
  <c r="I29"/>
  <c r="K19"/>
  <c r="K18"/>
  <c r="J19"/>
  <c r="I19"/>
  <c r="I18"/>
  <c r="L10"/>
  <c r="L9"/>
  <c r="L8"/>
  <c r="K9"/>
  <c r="J9"/>
  <c r="I9"/>
  <c r="H29"/>
  <c r="H19"/>
  <c r="H18"/>
  <c r="H9"/>
  <c r="I26" l="1"/>
  <c r="L21"/>
  <c r="L17"/>
  <c r="L14"/>
  <c r="L15"/>
  <c r="L11"/>
  <c r="D6" l="1"/>
  <c r="L30" l="1"/>
  <c r="J17"/>
  <c r="J20"/>
  <c r="J14"/>
  <c r="J15"/>
  <c r="J11"/>
  <c r="J8"/>
  <c r="I8"/>
  <c r="K21"/>
  <c r="H21"/>
  <c r="C6"/>
  <c r="B24"/>
  <c r="B16"/>
  <c r="B6"/>
  <c r="B23" l="1"/>
  <c r="B32" s="1"/>
  <c r="L27" l="1"/>
  <c r="L28"/>
  <c r="F24"/>
  <c r="F6"/>
  <c r="L6" s="1"/>
  <c r="L12"/>
  <c r="L13"/>
  <c r="K8"/>
  <c r="K10"/>
  <c r="K11"/>
  <c r="K12"/>
  <c r="K13"/>
  <c r="J10"/>
  <c r="J12"/>
  <c r="J13"/>
  <c r="I10"/>
  <c r="I11"/>
  <c r="I12"/>
  <c r="I13"/>
  <c r="H8" l="1"/>
  <c r="H20"/>
  <c r="L31"/>
  <c r="K17"/>
  <c r="K20"/>
  <c r="K30"/>
  <c r="K31"/>
  <c r="I20"/>
  <c r="C24"/>
  <c r="D24"/>
  <c r="E24"/>
  <c r="H31"/>
  <c r="L16" l="1"/>
  <c r="G14"/>
  <c r="G15"/>
  <c r="K26"/>
  <c r="H17"/>
  <c r="C16" l="1"/>
  <c r="I27"/>
  <c r="H30"/>
  <c r="H27"/>
  <c r="H28"/>
  <c r="H26"/>
  <c r="H25"/>
  <c r="H11"/>
  <c r="H12"/>
  <c r="H13"/>
  <c r="H10"/>
  <c r="H7"/>
  <c r="J28"/>
  <c r="J27"/>
  <c r="J25"/>
  <c r="J7"/>
  <c r="I7"/>
  <c r="I28"/>
  <c r="I25"/>
  <c r="E6"/>
  <c r="K7"/>
  <c r="L7"/>
  <c r="K14"/>
  <c r="K15"/>
  <c r="K25"/>
  <c r="L25"/>
  <c r="K27"/>
  <c r="K28"/>
  <c r="I14"/>
  <c r="D16"/>
  <c r="J16"/>
  <c r="I16" l="1"/>
  <c r="K16"/>
  <c r="F23"/>
  <c r="F32" s="1"/>
  <c r="G22" s="1"/>
  <c r="C23"/>
  <c r="L24"/>
  <c r="I24"/>
  <c r="H24"/>
  <c r="J24"/>
  <c r="H16"/>
  <c r="E23"/>
  <c r="D23"/>
  <c r="D32" s="1"/>
  <c r="I6"/>
  <c r="J6"/>
  <c r="H6"/>
  <c r="K24"/>
  <c r="K6"/>
  <c r="G19" l="1"/>
  <c r="G9"/>
  <c r="G18"/>
  <c r="G29"/>
  <c r="G21"/>
  <c r="G7"/>
  <c r="G30"/>
  <c r="G28"/>
  <c r="G6"/>
  <c r="G8"/>
  <c r="G10"/>
  <c r="G17"/>
  <c r="G13"/>
  <c r="G27"/>
  <c r="G20"/>
  <c r="G12"/>
  <c r="G11"/>
  <c r="G26"/>
  <c r="G31"/>
  <c r="G25"/>
  <c r="H23"/>
  <c r="L23"/>
  <c r="E32"/>
  <c r="H32" s="1"/>
  <c r="I23"/>
  <c r="J23"/>
  <c r="I32"/>
  <c r="K32"/>
  <c r="K23"/>
  <c r="G16" l="1"/>
  <c r="G24"/>
  <c r="J32"/>
  <c r="L32"/>
  <c r="G23" l="1"/>
  <c r="G32" s="1"/>
  <c r="C32" l="1"/>
</calcChain>
</file>

<file path=xl/sharedStrings.xml><?xml version="1.0" encoding="utf-8"?>
<sst xmlns="http://schemas.openxmlformats.org/spreadsheetml/2006/main" count="44" uniqueCount="43">
  <si>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</si>
  <si>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</si>
  <si>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</si>
  <si>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</si>
  <si>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</si>
  <si>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</si>
  <si>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</si>
  <si>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</si>
  <si>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</si>
  <si>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</si>
  <si>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</si>
  <si>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</si>
  <si>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</si>
  <si>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</si>
  <si>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</si>
  <si>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</si>
  <si>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</si>
  <si>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</si>
  <si>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Наименование показателя</t>
  </si>
  <si>
    <t>Доля в сумме доходов, %</t>
  </si>
  <si>
    <t>темп прироста</t>
  </si>
  <si>
    <t>(тыс.рублей)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</si>
  <si>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</si>
  <si>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</si>
  <si>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Прочие доходы от компенсации затрат бюджетов сельских поселений</t>
  </si>
  <si>
    <t>на 2019 год, %</t>
  </si>
  <si>
    <t>Бюджетные назначения на 2019 год  (решение от 27.12.2018 №2)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</si>
  <si>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</si>
  <si>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 а также средства  от продажи права на заключение договоров аренды за земли, находящиеся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</si>
  <si>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</si>
  <si>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взымаемый в связи с применением упрощенной системы налогообложения</t>
  </si>
  <si>
    <t xml:space="preserve">Уточненные бюджетные назначения, утвержденные на отчетную дату                    </t>
  </si>
  <si>
    <t>Прочие безвозмездные поступления в бюджеты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</si>
  <si>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</si>
  <si>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 9 месяцев 2019 года, %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</si>
  <si>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</si>
  <si>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ПРИЛОЖЕНИЕ № 1 к пояснительной записке  за 12 месяцев 2019 года</t>
  </si>
  <si>
    <t>Показатели кассового исполнения за 12 месяцев 2018 года</t>
  </si>
  <si>
    <t xml:space="preserve">Уточненые бюджетные назначения на 2019 год  решение от 27.12.2019 №2)  </t>
  </si>
  <si>
    <t xml:space="preserve">Показатели кассового исполнения за 12 месяцев 2019 года                      </t>
  </si>
  <si>
    <t xml:space="preserve">Отклонение  показателей  исполнения бюджета за 12 месяцев 2019 года относительно уточненных бюджетных назначений на               12 месяцев 2019года, тыс.руб.  </t>
  </si>
  <si>
    <t>Исполнение бюджета за      12 месяцев 2019  года относительно уточненных бюджетных назначений</t>
  </si>
  <si>
    <t>Отклонение  показателей  исполнения бюджета за              12 месяцев 2019 года относительно 12 месяцев             2018 года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</si>
</sst>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  <numFmt numFmtId="169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horizontal="right" vertical="center"/>
    </xf>
    <xf numFmtId="167" fontId="3" fillId="0" borderId="7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7" xfId="1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7" fontId="3" fillId="0" borderId="14" xfId="1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4" fillId="4" borderId="22" xfId="2" applyNumberFormat="1" applyFont="1" applyFill="1" applyBorder="1" applyAlignment="1">
      <alignment horizontal="right" vertical="center"/>
    </xf>
    <xf numFmtId="167" fontId="3" fillId="0" borderId="20" xfId="1" applyNumberFormat="1" applyFont="1" applyFill="1" applyBorder="1" applyAlignment="1">
      <alignment horizontal="right" vertical="center"/>
    </xf>
    <xf numFmtId="167" fontId="3" fillId="0" borderId="21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>
      <alignment horizontal="right" vertical="center"/>
    </xf>
    <xf numFmtId="167" fontId="4" fillId="3" borderId="22" xfId="1" applyNumberFormat="1" applyFont="1" applyFill="1" applyBorder="1" applyAlignment="1">
      <alignment horizontal="right" vertical="center"/>
    </xf>
    <xf numFmtId="166" fontId="4" fillId="3" borderId="22" xfId="0" applyNumberFormat="1" applyFont="1" applyFill="1" applyBorder="1" applyAlignment="1">
      <alignment horizontal="right" vertical="center"/>
    </xf>
    <xf numFmtId="167" fontId="4" fillId="3" borderId="23" xfId="1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7" fontId="6" fillId="0" borderId="9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5" borderId="7" xfId="0" applyNumberFormat="1" applyFont="1" applyFill="1" applyBorder="1" applyAlignment="1">
      <alignment horizontal="right" vertical="center"/>
    </xf>
    <xf numFmtId="167" fontId="3" fillId="0" borderId="9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6" xfId="1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6" xfId="1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5" borderId="31" xfId="0" applyNumberFormat="1" applyFont="1" applyFill="1" applyBorder="1" applyAlignment="1">
      <alignment horizontal="right" vertical="center"/>
    </xf>
    <xf numFmtId="166" fontId="3" fillId="0" borderId="18" xfId="0" applyNumberFormat="1" applyFont="1" applyFill="1" applyBorder="1" applyAlignment="1">
      <alignment horizontal="right" vertical="center"/>
    </xf>
    <xf numFmtId="167" fontId="4" fillId="6" borderId="29" xfId="0" applyNumberFormat="1" applyFont="1" applyFill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2" fillId="2" borderId="6" xfId="1" applyNumberFormat="1" applyFont="1" applyFill="1" applyBorder="1" applyAlignment="1">
      <alignment horizontal="right" vertical="center"/>
    </xf>
    <xf numFmtId="167" fontId="3" fillId="8" borderId="14" xfId="1" applyNumberFormat="1" applyFont="1" applyFill="1" applyBorder="1" applyAlignment="1">
      <alignment horizontal="right" vertical="center"/>
    </xf>
    <xf numFmtId="167" fontId="3" fillId="7" borderId="14" xfId="1" applyNumberFormat="1" applyFont="1" applyFill="1" applyBorder="1" applyAlignment="1">
      <alignment horizontal="right" vertical="center"/>
    </xf>
    <xf numFmtId="167" fontId="4" fillId="9" borderId="14" xfId="0" applyNumberFormat="1" applyFont="1" applyFill="1" applyBorder="1" applyAlignment="1">
      <alignment horizontal="right" vertical="center"/>
    </xf>
    <xf numFmtId="167" fontId="4" fillId="9" borderId="14" xfId="1" applyNumberFormat="1" applyFont="1" applyFill="1" applyBorder="1" applyAlignment="1">
      <alignment horizontal="right" vertical="center"/>
    </xf>
    <xf numFmtId="167" fontId="4" fillId="9" borderId="26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6" fontId="6" fillId="0" borderId="9" xfId="0" applyNumberFormat="1" applyFont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7" fontId="3" fillId="0" borderId="4" xfId="1" applyNumberFormat="1" applyFont="1" applyFill="1" applyBorder="1" applyAlignment="1">
      <alignment horizontal="right" vertical="center"/>
    </xf>
    <xf numFmtId="167" fontId="3" fillId="7" borderId="4" xfId="1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7" fontId="3" fillId="0" borderId="6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</sheetPr>
  <dimension ref="A1:P33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F16" sqref="F16"/>
    </sheetView>
  </sheetViews>
  <sheetFormatPr defaultRowHeight="12.75"/>
  <cols>
    <col min="1" max="1" width="44.28515625" style="4" customWidth="1"/>
    <col min="2" max="3" width="12.7109375" style="9" customWidth="1"/>
    <col min="4" max="4" width="12.7109375" style="6" customWidth="1"/>
    <col min="5" max="6" width="13.7109375" style="6" customWidth="1"/>
    <col min="7" max="7" width="8.85546875" style="7" customWidth="1"/>
    <col min="8" max="8" width="18.140625" style="7" customWidth="1"/>
    <col min="9" max="9" width="8.85546875" style="7" customWidth="1"/>
    <col min="10" max="10" width="15.140625" style="6" customWidth="1"/>
    <col min="11" max="11" width="12.28515625" style="6" customWidth="1"/>
    <col min="12" max="12" width="14.85546875" style="8" customWidth="1"/>
    <col min="13" max="16384" width="9.140625" style="4"/>
  </cols>
  <sheetData>
    <row r="1" spans="1:16" ht="30.75" customHeight="1">
      <c r="A1" s="10"/>
      <c r="B1" s="11"/>
      <c r="C1" s="11"/>
      <c r="D1" s="1"/>
      <c r="E1" s="1"/>
      <c r="F1" s="2"/>
      <c r="G1" s="3"/>
      <c r="H1" s="3"/>
      <c r="I1" s="3"/>
      <c r="J1" s="119" t="s">
        <v>36</v>
      </c>
      <c r="K1" s="119"/>
      <c r="L1" s="119"/>
    </row>
    <row r="2" spans="1:16" ht="14.25" customHeight="1">
      <c r="A2" s="128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6" ht="12.75" customHeight="1" thickBot="1">
      <c r="A3" s="15"/>
      <c r="B3" s="16"/>
      <c r="C3" s="16"/>
      <c r="D3" s="17"/>
      <c r="E3" s="17"/>
      <c r="F3" s="129"/>
      <c r="G3" s="129"/>
      <c r="H3" s="129"/>
      <c r="I3" s="129"/>
      <c r="J3" s="129"/>
      <c r="K3" s="19"/>
      <c r="L3" s="34" t="s">
        <v>21</v>
      </c>
    </row>
    <row r="4" spans="1:16" ht="76.5" customHeight="1">
      <c r="A4" s="126" t="s">
        <v>18</v>
      </c>
      <c r="B4" s="124" t="s">
        <v>37</v>
      </c>
      <c r="C4" s="122" t="s">
        <v>26</v>
      </c>
      <c r="D4" s="122" t="s">
        <v>38</v>
      </c>
      <c r="E4" s="122" t="s">
        <v>31</v>
      </c>
      <c r="F4" s="122" t="s">
        <v>39</v>
      </c>
      <c r="G4" s="130" t="s">
        <v>19</v>
      </c>
      <c r="H4" s="132" t="s">
        <v>40</v>
      </c>
      <c r="I4" s="130" t="s">
        <v>41</v>
      </c>
      <c r="J4" s="130"/>
      <c r="K4" s="120" t="s">
        <v>42</v>
      </c>
      <c r="L4" s="121"/>
    </row>
    <row r="5" spans="1:16" ht="60.75" customHeight="1" thickBot="1">
      <c r="A5" s="127"/>
      <c r="B5" s="125"/>
      <c r="C5" s="123"/>
      <c r="D5" s="123"/>
      <c r="E5" s="123"/>
      <c r="F5" s="123"/>
      <c r="G5" s="131"/>
      <c r="H5" s="133"/>
      <c r="I5" s="63" t="s">
        <v>25</v>
      </c>
      <c r="J5" s="108" t="s">
        <v>34</v>
      </c>
      <c r="K5" s="64" t="s">
        <v>5</v>
      </c>
      <c r="L5" s="65" t="s">
        <v>20</v>
      </c>
    </row>
    <row r="6" spans="1:16" s="12" customFormat="1" ht="20.25" customHeight="1" thickBot="1">
      <c r="A6" s="25" t="s">
        <v>6</v>
      </c>
      <c r="B6" s="55">
        <f>SUM(B7:B15)</f>
        <v>3326.7</v>
      </c>
      <c r="C6" s="55">
        <f>SUM(C7:C15)</f>
        <v>3269.5</v>
      </c>
      <c r="D6" s="55">
        <f>SUM(D7:D15)</f>
        <v>3965.5</v>
      </c>
      <c r="E6" s="55">
        <f t="shared" ref="E6" si="0">SUM(E7:E15)</f>
        <v>3965.5</v>
      </c>
      <c r="F6" s="55">
        <f>SUM(F7:F15)</f>
        <v>4645.5999999999995</v>
      </c>
      <c r="G6" s="99">
        <f>F6/$F$32</f>
        <v>5.9700525836515438E-2</v>
      </c>
      <c r="H6" s="55">
        <f t="shared" ref="H6:H13" si="1">F6-E6</f>
        <v>680.09999999999945</v>
      </c>
      <c r="I6" s="56">
        <f t="shared" ref="I6:I13" si="2">F6/D6</f>
        <v>1.1715042239314082</v>
      </c>
      <c r="J6" s="56">
        <f t="shared" ref="J6:J20" si="3">F6/E6</f>
        <v>1.1715042239314082</v>
      </c>
      <c r="K6" s="57">
        <f t="shared" ref="K6:K23" si="4">F6-B6</f>
        <v>1318.8999999999996</v>
      </c>
      <c r="L6" s="58">
        <f>F6/B6-100%</f>
        <v>0.39645895331710101</v>
      </c>
    </row>
    <row r="7" spans="1:16" ht="18" customHeight="1">
      <c r="A7" s="24" t="s">
        <v>0</v>
      </c>
      <c r="B7" s="61">
        <v>1137.2</v>
      </c>
      <c r="C7" s="91">
        <v>1215.2</v>
      </c>
      <c r="D7" s="91">
        <v>1186.4000000000001</v>
      </c>
      <c r="E7" s="61">
        <v>1186.4000000000001</v>
      </c>
      <c r="F7" s="61">
        <v>1181.2</v>
      </c>
      <c r="G7" s="81">
        <f>F7/$F$32</f>
        <v>1.5179580919169116E-2</v>
      </c>
      <c r="H7" s="68">
        <f t="shared" si="1"/>
        <v>-5.2000000000000455</v>
      </c>
      <c r="I7" s="49">
        <f t="shared" si="2"/>
        <v>0.99561699258260283</v>
      </c>
      <c r="J7" s="49">
        <f t="shared" si="3"/>
        <v>0.99561699258260283</v>
      </c>
      <c r="K7" s="45">
        <f t="shared" si="4"/>
        <v>44</v>
      </c>
      <c r="L7" s="69">
        <f>F7/B7-100%</f>
        <v>3.8691523039043219E-2</v>
      </c>
    </row>
    <row r="8" spans="1:16" ht="18.75" customHeight="1">
      <c r="A8" s="24" t="s">
        <v>22</v>
      </c>
      <c r="B8" s="95">
        <v>217.6</v>
      </c>
      <c r="C8" s="94">
        <v>234.5</v>
      </c>
      <c r="D8" s="94">
        <v>234.5</v>
      </c>
      <c r="E8" s="95">
        <v>234.5</v>
      </c>
      <c r="F8" s="95">
        <v>262</v>
      </c>
      <c r="G8" s="29">
        <f t="shared" ref="G8:G13" si="5">F8/$F$32</f>
        <v>3.3669575015427599E-3</v>
      </c>
      <c r="H8" s="37">
        <f t="shared" si="1"/>
        <v>27.5</v>
      </c>
      <c r="I8" s="49">
        <f t="shared" si="2"/>
        <v>1.1172707889125799</v>
      </c>
      <c r="J8" s="49">
        <f t="shared" si="3"/>
        <v>1.1172707889125799</v>
      </c>
      <c r="K8" s="45">
        <f t="shared" si="4"/>
        <v>44.400000000000006</v>
      </c>
      <c r="L8" s="69">
        <f>F8/B8-100%</f>
        <v>0.20404411764705888</v>
      </c>
    </row>
    <row r="9" spans="1:16" ht="27.75" customHeight="1">
      <c r="A9" s="104" t="s">
        <v>30</v>
      </c>
      <c r="B9" s="95">
        <v>63.7</v>
      </c>
      <c r="C9" s="94">
        <v>140</v>
      </c>
      <c r="D9" s="94">
        <v>140</v>
      </c>
      <c r="E9" s="95">
        <v>140</v>
      </c>
      <c r="F9" s="95">
        <v>271.39999999999998</v>
      </c>
      <c r="G9" s="29">
        <f t="shared" si="5"/>
        <v>3.487756740147729E-3</v>
      </c>
      <c r="H9" s="37">
        <f>F9-E9</f>
        <v>131.39999999999998</v>
      </c>
      <c r="I9" s="49">
        <f t="shared" si="2"/>
        <v>1.9385714285714284</v>
      </c>
      <c r="J9" s="49">
        <f t="shared" si="3"/>
        <v>1.9385714285714284</v>
      </c>
      <c r="K9" s="45">
        <f t="shared" si="4"/>
        <v>207.7</v>
      </c>
      <c r="L9" s="69">
        <f>F9/B9-100%</f>
        <v>3.2605965463108317</v>
      </c>
    </row>
    <row r="10" spans="1:16" ht="20.100000000000001" customHeight="1">
      <c r="A10" s="21" t="s">
        <v>1</v>
      </c>
      <c r="B10" s="36">
        <v>1052.5999999999999</v>
      </c>
      <c r="C10" s="92">
        <v>900</v>
      </c>
      <c r="D10" s="92">
        <v>1624.5</v>
      </c>
      <c r="E10" s="37">
        <v>1624.5</v>
      </c>
      <c r="F10" s="36">
        <v>2143</v>
      </c>
      <c r="G10" s="29">
        <f t="shared" si="5"/>
        <v>2.7539656205366927E-2</v>
      </c>
      <c r="H10" s="37">
        <f t="shared" si="1"/>
        <v>518.5</v>
      </c>
      <c r="I10" s="49">
        <f t="shared" si="2"/>
        <v>1.3191751308094799</v>
      </c>
      <c r="J10" s="49">
        <f t="shared" si="3"/>
        <v>1.3191751308094799</v>
      </c>
      <c r="K10" s="45">
        <f t="shared" si="4"/>
        <v>1090.4000000000001</v>
      </c>
      <c r="L10" s="69">
        <f>F10/B10-100%</f>
        <v>1.0359110773323201</v>
      </c>
    </row>
    <row r="11" spans="1:16" ht="20.100000000000001" customHeight="1">
      <c r="A11" s="21" t="s">
        <v>14</v>
      </c>
      <c r="B11" s="36">
        <v>7.1</v>
      </c>
      <c r="C11" s="92">
        <v>4</v>
      </c>
      <c r="D11" s="92">
        <v>8.8000000000000007</v>
      </c>
      <c r="E11" s="37">
        <v>8.8000000000000007</v>
      </c>
      <c r="F11" s="36">
        <v>8.9</v>
      </c>
      <c r="G11" s="29">
        <f t="shared" si="5"/>
        <v>1.1437374718981132E-4</v>
      </c>
      <c r="H11" s="37">
        <f t="shared" si="1"/>
        <v>9.9999999999999645E-2</v>
      </c>
      <c r="I11" s="49">
        <f t="shared" si="2"/>
        <v>1.0113636363636362</v>
      </c>
      <c r="J11" s="49">
        <f t="shared" si="3"/>
        <v>1.0113636363636362</v>
      </c>
      <c r="K11" s="45">
        <f t="shared" si="4"/>
        <v>1.8000000000000007</v>
      </c>
      <c r="L11" s="69">
        <f t="shared" ref="L11:L21" si="6">F11/B11-100%</f>
        <v>0.25352112676056349</v>
      </c>
    </row>
    <row r="12" spans="1:16" s="5" customFormat="1" ht="20.100000000000001" customHeight="1">
      <c r="A12" s="22" t="s">
        <v>2</v>
      </c>
      <c r="B12" s="36">
        <v>836.4</v>
      </c>
      <c r="C12" s="87">
        <v>763.3</v>
      </c>
      <c r="D12" s="87">
        <v>763.3</v>
      </c>
      <c r="E12" s="36">
        <v>763.3</v>
      </c>
      <c r="F12" s="36">
        <v>770.7</v>
      </c>
      <c r="G12" s="29">
        <f t="shared" si="5"/>
        <v>9.904252467324447E-3</v>
      </c>
      <c r="H12" s="37">
        <f t="shared" si="1"/>
        <v>7.4000000000000909</v>
      </c>
      <c r="I12" s="49">
        <f t="shared" si="2"/>
        <v>1.0096947464954802</v>
      </c>
      <c r="J12" s="49">
        <f t="shared" si="3"/>
        <v>1.0096947464954802</v>
      </c>
      <c r="K12" s="45">
        <f t="shared" si="4"/>
        <v>-65.699999999999932</v>
      </c>
      <c r="L12" s="69">
        <f t="shared" si="6"/>
        <v>-7.8550932568149157E-2</v>
      </c>
      <c r="N12" s="118"/>
      <c r="O12" s="118"/>
      <c r="P12" s="118"/>
    </row>
    <row r="13" spans="1:16" ht="20.100000000000001" customHeight="1" thickBot="1">
      <c r="A13" s="22" t="s">
        <v>8</v>
      </c>
      <c r="B13" s="50">
        <v>12.1</v>
      </c>
      <c r="C13" s="93">
        <v>12.5</v>
      </c>
      <c r="D13" s="93">
        <v>8</v>
      </c>
      <c r="E13" s="50">
        <v>8</v>
      </c>
      <c r="F13" s="50">
        <v>8.4</v>
      </c>
      <c r="G13" s="71">
        <f t="shared" si="5"/>
        <v>1.0794825577465337E-4</v>
      </c>
      <c r="H13" s="66">
        <f t="shared" si="1"/>
        <v>0.40000000000000036</v>
      </c>
      <c r="I13" s="49">
        <f t="shared" si="2"/>
        <v>1.05</v>
      </c>
      <c r="J13" s="49">
        <f t="shared" si="3"/>
        <v>1.05</v>
      </c>
      <c r="K13" s="45">
        <f t="shared" si="4"/>
        <v>-3.6999999999999993</v>
      </c>
      <c r="L13" s="69">
        <f t="shared" si="6"/>
        <v>-0.30578512396694213</v>
      </c>
    </row>
    <row r="14" spans="1:16" ht="20.100000000000001" hidden="1" customHeight="1" thickBot="1">
      <c r="A14" s="26" t="s">
        <v>15</v>
      </c>
      <c r="B14" s="41"/>
      <c r="C14" s="59"/>
      <c r="D14" s="59"/>
      <c r="E14" s="41"/>
      <c r="F14" s="41"/>
      <c r="G14" s="67">
        <f t="shared" ref="G14:G15" si="7">F14/5378</f>
        <v>0</v>
      </c>
      <c r="H14" s="60"/>
      <c r="I14" s="46" t="e">
        <f>F14/E14</f>
        <v>#DIV/0!</v>
      </c>
      <c r="J14" s="49" t="e">
        <f t="shared" si="3"/>
        <v>#DIV/0!</v>
      </c>
      <c r="K14" s="47">
        <f t="shared" si="4"/>
        <v>0</v>
      </c>
      <c r="L14" s="69" t="e">
        <f t="shared" si="6"/>
        <v>#DIV/0!</v>
      </c>
    </row>
    <row r="15" spans="1:16" s="5" customFormat="1" ht="20.100000000000001" hidden="1" customHeight="1" thickBot="1">
      <c r="A15" s="26" t="s">
        <v>15</v>
      </c>
      <c r="B15" s="43"/>
      <c r="C15" s="48"/>
      <c r="D15" s="48"/>
      <c r="E15" s="44"/>
      <c r="F15" s="43"/>
      <c r="G15" s="62">
        <f t="shared" si="7"/>
        <v>0</v>
      </c>
      <c r="H15" s="44"/>
      <c r="I15" s="49"/>
      <c r="J15" s="49" t="e">
        <f t="shared" si="3"/>
        <v>#DIV/0!</v>
      </c>
      <c r="K15" s="45">
        <f t="shared" si="4"/>
        <v>0</v>
      </c>
      <c r="L15" s="69" t="e">
        <f t="shared" si="6"/>
        <v>#DIV/0!</v>
      </c>
    </row>
    <row r="16" spans="1:16" s="13" customFormat="1" ht="19.5" customHeight="1" thickBot="1">
      <c r="A16" s="27" t="s">
        <v>7</v>
      </c>
      <c r="B16" s="76">
        <f t="shared" ref="B16:G16" si="8">SUM(B17:B21)</f>
        <v>618.79999999999995</v>
      </c>
      <c r="C16" s="75">
        <f t="shared" si="8"/>
        <v>673.3</v>
      </c>
      <c r="D16" s="75">
        <f t="shared" si="8"/>
        <v>791.69999999999993</v>
      </c>
      <c r="E16" s="75">
        <f>SUM(E17:E22)</f>
        <v>791.69999999999993</v>
      </c>
      <c r="F16" s="76">
        <f>SUM(F17:F22)</f>
        <v>1016</v>
      </c>
      <c r="G16" s="77">
        <f t="shared" si="8"/>
        <v>1.2480874524802779E-2</v>
      </c>
      <c r="H16" s="76">
        <f>F16-E16</f>
        <v>224.30000000000007</v>
      </c>
      <c r="I16" s="78">
        <f t="shared" ref="I16" si="9">F16/D16</f>
        <v>1.2833143867626626</v>
      </c>
      <c r="J16" s="100">
        <f t="shared" si="3"/>
        <v>1.2833143867626626</v>
      </c>
      <c r="K16" s="79">
        <f t="shared" si="4"/>
        <v>397.20000000000005</v>
      </c>
      <c r="L16" s="101">
        <f t="shared" si="6"/>
        <v>0.64188752424046558</v>
      </c>
    </row>
    <row r="17" spans="1:12" ht="39" customHeight="1">
      <c r="A17" s="21" t="s">
        <v>33</v>
      </c>
      <c r="B17" s="36">
        <v>0</v>
      </c>
      <c r="C17" s="36">
        <v>0</v>
      </c>
      <c r="D17" s="36">
        <v>72</v>
      </c>
      <c r="E17" s="36">
        <v>72</v>
      </c>
      <c r="F17" s="36">
        <v>72</v>
      </c>
      <c r="G17" s="29">
        <f t="shared" ref="G17:G22" si="10">F17/$F$32</f>
        <v>9.2527076378274317E-4</v>
      </c>
      <c r="H17" s="37">
        <f t="shared" ref="H17:H20" si="11">F17-E17</f>
        <v>0</v>
      </c>
      <c r="I17" s="31">
        <f>SUM(F17/D17)</f>
        <v>1</v>
      </c>
      <c r="J17" s="97">
        <f t="shared" si="3"/>
        <v>1</v>
      </c>
      <c r="K17" s="45">
        <f t="shared" ref="K17:K20" si="12">F17-B17</f>
        <v>72</v>
      </c>
      <c r="L17" s="101" t="e">
        <f t="shared" si="6"/>
        <v>#DIV/0!</v>
      </c>
    </row>
    <row r="18" spans="1:12" ht="39" customHeight="1" thickBot="1">
      <c r="A18" s="102" t="s">
        <v>28</v>
      </c>
      <c r="B18" s="44">
        <v>79.8</v>
      </c>
      <c r="C18" s="44">
        <v>25.5</v>
      </c>
      <c r="D18" s="44">
        <v>22.5</v>
      </c>
      <c r="E18" s="44">
        <v>22.5</v>
      </c>
      <c r="F18" s="44">
        <v>270</v>
      </c>
      <c r="G18" s="71">
        <f t="shared" si="10"/>
        <v>3.4697653641852871E-3</v>
      </c>
      <c r="H18" s="68">
        <f>F18-E18</f>
        <v>247.5</v>
      </c>
      <c r="I18" s="49">
        <f t="shared" ref="I18:I19" si="13">F18/D18</f>
        <v>12</v>
      </c>
      <c r="J18" s="49">
        <v>0</v>
      </c>
      <c r="K18" s="45">
        <f t="shared" si="4"/>
        <v>190.2</v>
      </c>
      <c r="L18" s="69">
        <v>0</v>
      </c>
    </row>
    <row r="19" spans="1:12" ht="66.75" customHeight="1" thickBot="1">
      <c r="A19" s="102" t="s">
        <v>29</v>
      </c>
      <c r="B19" s="44">
        <v>81.2</v>
      </c>
      <c r="C19" s="44">
        <v>132</v>
      </c>
      <c r="D19" s="44">
        <v>163.5</v>
      </c>
      <c r="E19" s="44">
        <v>163.5</v>
      </c>
      <c r="F19" s="44">
        <v>185.2</v>
      </c>
      <c r="G19" s="71">
        <f t="shared" si="10"/>
        <v>2.3800020201745005E-3</v>
      </c>
      <c r="H19" s="68">
        <f>F19-E19</f>
        <v>21.699999999999989</v>
      </c>
      <c r="I19" s="49">
        <f t="shared" si="13"/>
        <v>1.1327217125382263</v>
      </c>
      <c r="J19" s="49">
        <f t="shared" si="3"/>
        <v>1.1327217125382263</v>
      </c>
      <c r="K19" s="45">
        <f t="shared" si="4"/>
        <v>103.99999999999999</v>
      </c>
      <c r="L19" s="69">
        <v>0</v>
      </c>
    </row>
    <row r="20" spans="1:12" ht="41.25" customHeight="1" thickBot="1">
      <c r="A20" s="103" t="s">
        <v>27</v>
      </c>
      <c r="B20" s="44">
        <v>437.4</v>
      </c>
      <c r="C20" s="44">
        <v>515.79999999999995</v>
      </c>
      <c r="D20" s="44">
        <v>515.79999999999995</v>
      </c>
      <c r="E20" s="44">
        <v>515.79999999999995</v>
      </c>
      <c r="F20" s="44">
        <v>426</v>
      </c>
      <c r="G20" s="81">
        <f t="shared" si="10"/>
        <v>5.4745186857145635E-3</v>
      </c>
      <c r="H20" s="68">
        <f t="shared" si="11"/>
        <v>-89.799999999999955</v>
      </c>
      <c r="I20" s="49">
        <f t="shared" ref="I20" si="14">F20/D20</f>
        <v>0.82590151221403652</v>
      </c>
      <c r="J20" s="98">
        <f t="shared" si="3"/>
        <v>0.82590151221403652</v>
      </c>
      <c r="K20" s="45">
        <f t="shared" si="12"/>
        <v>-11.399999999999977</v>
      </c>
      <c r="L20" s="69">
        <v>0</v>
      </c>
    </row>
    <row r="21" spans="1:12" ht="26.25" customHeight="1" thickBot="1">
      <c r="A21" s="107" t="s">
        <v>24</v>
      </c>
      <c r="B21" s="43">
        <v>20.399999999999999</v>
      </c>
      <c r="C21" s="44">
        <v>0</v>
      </c>
      <c r="D21" s="44">
        <v>17.899999999999999</v>
      </c>
      <c r="E21" s="44">
        <v>17.899999999999999</v>
      </c>
      <c r="F21" s="44">
        <v>18</v>
      </c>
      <c r="G21" s="81">
        <f t="shared" si="10"/>
        <v>2.3131769094568579E-4</v>
      </c>
      <c r="H21" s="68">
        <f t="shared" ref="H21:H22" si="15">F21-E21</f>
        <v>0.10000000000000142</v>
      </c>
      <c r="I21" s="49">
        <f>SUM(F21/D21)</f>
        <v>1.005586592178771</v>
      </c>
      <c r="J21" s="98">
        <f>SUM(F21/E21)</f>
        <v>1.005586592178771</v>
      </c>
      <c r="K21" s="45">
        <f t="shared" ref="K21:K22" si="16">F21-B21</f>
        <v>-2.3999999999999986</v>
      </c>
      <c r="L21" s="69">
        <f t="shared" si="6"/>
        <v>-0.11764705882352933</v>
      </c>
    </row>
    <row r="22" spans="1:12" ht="51" customHeight="1" thickBot="1">
      <c r="A22" s="107" t="s">
        <v>35</v>
      </c>
      <c r="B22" s="110">
        <v>0</v>
      </c>
      <c r="C22" s="111">
        <v>0</v>
      </c>
      <c r="D22" s="111">
        <v>0</v>
      </c>
      <c r="E22" s="111">
        <v>0</v>
      </c>
      <c r="F22" s="111">
        <v>44.8</v>
      </c>
      <c r="G22" s="112">
        <f t="shared" si="10"/>
        <v>5.7572403079815125E-4</v>
      </c>
      <c r="H22" s="113">
        <f t="shared" si="15"/>
        <v>44.8</v>
      </c>
      <c r="I22" s="114"/>
      <c r="J22" s="115"/>
      <c r="K22" s="116">
        <f t="shared" si="16"/>
        <v>44.8</v>
      </c>
      <c r="L22" s="117"/>
    </row>
    <row r="23" spans="1:12" s="14" customFormat="1" ht="18.75" customHeight="1" thickBot="1">
      <c r="A23" s="27" t="s">
        <v>9</v>
      </c>
      <c r="B23" s="76">
        <f>B6+B16</f>
        <v>3945.5</v>
      </c>
      <c r="C23" s="75">
        <f>C6+C16</f>
        <v>3942.8</v>
      </c>
      <c r="D23" s="75">
        <f>D6+D16</f>
        <v>4757.2</v>
      </c>
      <c r="E23" s="75">
        <f>E6+E16</f>
        <v>4757.2</v>
      </c>
      <c r="F23" s="76">
        <f>F6+F16</f>
        <v>5661.5999999999995</v>
      </c>
      <c r="G23" s="77">
        <f>G16+G6</f>
        <v>7.2181400361318218E-2</v>
      </c>
      <c r="H23" s="76">
        <f>F23-E23</f>
        <v>904.39999999999964</v>
      </c>
      <c r="I23" s="78">
        <f>F23/D23</f>
        <v>1.1901118304885225</v>
      </c>
      <c r="J23" s="78">
        <f>F23/E23</f>
        <v>1.1901118304885225</v>
      </c>
      <c r="K23" s="79">
        <f t="shared" si="4"/>
        <v>1716.0999999999995</v>
      </c>
      <c r="L23" s="80">
        <f>F23/B23-100%</f>
        <v>0.43495121023951322</v>
      </c>
    </row>
    <row r="24" spans="1:12" ht="20.100000000000001" customHeight="1" thickBot="1">
      <c r="A24" s="72" t="s">
        <v>3</v>
      </c>
      <c r="B24" s="82">
        <f>SUM(B25:B31)</f>
        <v>36724.299999999996</v>
      </c>
      <c r="C24" s="51">
        <f t="shared" ref="C24:G24" si="17">SUM(C25:C31)</f>
        <v>53814.600000000006</v>
      </c>
      <c r="D24" s="51">
        <f t="shared" si="17"/>
        <v>73368.599999999991</v>
      </c>
      <c r="E24" s="51">
        <f t="shared" si="17"/>
        <v>73368.599999999991</v>
      </c>
      <c r="F24" s="82">
        <f>SUM(F25:F31)</f>
        <v>72153.460000000006</v>
      </c>
      <c r="G24" s="90">
        <f t="shared" si="17"/>
        <v>0.92724287560788343</v>
      </c>
      <c r="H24" s="82">
        <f t="shared" ref="H24:H31" si="18">F24-E24</f>
        <v>-1215.1399999999849</v>
      </c>
      <c r="I24" s="83">
        <f t="shared" ref="I24:I29" si="19">F24/D24</f>
        <v>0.98343787396788296</v>
      </c>
      <c r="J24" s="83">
        <f t="shared" ref="J24:J29" si="20">F24/E24</f>
        <v>0.98343787396788296</v>
      </c>
      <c r="K24" s="84">
        <f t="shared" ref="K24:K31" si="21">F24-B24</f>
        <v>35429.160000000011</v>
      </c>
      <c r="L24" s="85">
        <f t="shared" ref="L24:L31" si="22">F24/B24-100%</f>
        <v>0.9647334326318</v>
      </c>
    </row>
    <row r="25" spans="1:12" s="5" customFormat="1" ht="20.100000000000001" customHeight="1" thickBot="1">
      <c r="A25" s="73" t="s">
        <v>10</v>
      </c>
      <c r="B25" s="38">
        <v>12579.6</v>
      </c>
      <c r="C25" s="86">
        <v>14075.8</v>
      </c>
      <c r="D25" s="86">
        <v>14292</v>
      </c>
      <c r="E25" s="38">
        <v>14292</v>
      </c>
      <c r="F25" s="38">
        <v>14292</v>
      </c>
      <c r="G25" s="33">
        <f>F25/$F$32</f>
        <v>0.18366624661087452</v>
      </c>
      <c r="H25" s="38">
        <f t="shared" si="18"/>
        <v>0</v>
      </c>
      <c r="I25" s="42">
        <f t="shared" si="19"/>
        <v>1</v>
      </c>
      <c r="J25" s="42">
        <f t="shared" si="20"/>
        <v>1</v>
      </c>
      <c r="K25" s="32">
        <f t="shared" si="21"/>
        <v>1712.3999999999996</v>
      </c>
      <c r="L25" s="52">
        <f t="shared" si="22"/>
        <v>0.13612515501287792</v>
      </c>
    </row>
    <row r="26" spans="1:12" s="5" customFormat="1" ht="18.75" customHeight="1" thickBot="1">
      <c r="A26" s="74" t="s">
        <v>11</v>
      </c>
      <c r="B26" s="36">
        <v>1283.9000000000001</v>
      </c>
      <c r="C26" s="87">
        <v>5701</v>
      </c>
      <c r="D26" s="87">
        <v>19031</v>
      </c>
      <c r="E26" s="36">
        <v>19031</v>
      </c>
      <c r="F26" s="36">
        <v>18863.099999999999</v>
      </c>
      <c r="G26" s="29">
        <f>F26/$F$32</f>
        <v>0.24240937422653142</v>
      </c>
      <c r="H26" s="36">
        <f t="shared" si="18"/>
        <v>-167.90000000000146</v>
      </c>
      <c r="I26" s="42">
        <f t="shared" si="19"/>
        <v>0.99117755241448158</v>
      </c>
      <c r="J26" s="42">
        <v>0</v>
      </c>
      <c r="K26" s="28">
        <f t="shared" ref="K26" si="23">F26-B26</f>
        <v>17579.199999999997</v>
      </c>
      <c r="L26" s="52">
        <v>0</v>
      </c>
    </row>
    <row r="27" spans="1:12" s="5" customFormat="1" ht="20.100000000000001" customHeight="1" thickBot="1">
      <c r="A27" s="74" t="s">
        <v>12</v>
      </c>
      <c r="B27" s="36">
        <v>181</v>
      </c>
      <c r="C27" s="87">
        <v>175.4</v>
      </c>
      <c r="D27" s="87">
        <v>3201.9</v>
      </c>
      <c r="E27" s="36">
        <v>3201.9</v>
      </c>
      <c r="F27" s="36">
        <v>3201.9</v>
      </c>
      <c r="G27" s="29">
        <f>F27/$F$32</f>
        <v>4.1147561924388412E-2</v>
      </c>
      <c r="H27" s="36">
        <f t="shared" si="18"/>
        <v>0</v>
      </c>
      <c r="I27" s="31">
        <f t="shared" si="19"/>
        <v>1</v>
      </c>
      <c r="J27" s="31">
        <f t="shared" si="20"/>
        <v>1</v>
      </c>
      <c r="K27" s="28">
        <f t="shared" si="21"/>
        <v>3020.9</v>
      </c>
      <c r="L27" s="52">
        <f t="shared" si="22"/>
        <v>16.690055248618783</v>
      </c>
    </row>
    <row r="28" spans="1:12" s="5" customFormat="1" ht="18.75" customHeight="1" thickBot="1">
      <c r="A28" s="74" t="s">
        <v>13</v>
      </c>
      <c r="B28" s="36">
        <v>22666.5</v>
      </c>
      <c r="C28" s="87">
        <v>33862.400000000001</v>
      </c>
      <c r="D28" s="36">
        <v>36547</v>
      </c>
      <c r="E28" s="36">
        <v>36547</v>
      </c>
      <c r="F28" s="36">
        <v>35499.800000000003</v>
      </c>
      <c r="G28" s="29">
        <f>F28/$F$32</f>
        <v>0.45620732027964761</v>
      </c>
      <c r="H28" s="36">
        <f t="shared" si="18"/>
        <v>-1047.1999999999971</v>
      </c>
      <c r="I28" s="31">
        <f t="shared" si="19"/>
        <v>0.97134648534763468</v>
      </c>
      <c r="J28" s="31">
        <f t="shared" si="20"/>
        <v>0.97134648534763468</v>
      </c>
      <c r="K28" s="28">
        <f t="shared" si="21"/>
        <v>12833.300000000003</v>
      </c>
      <c r="L28" s="52">
        <f t="shared" si="22"/>
        <v>0.5661791630820816</v>
      </c>
    </row>
    <row r="29" spans="1:12" s="35" customFormat="1" ht="27.75" customHeight="1" thickBot="1">
      <c r="A29" s="105" t="s">
        <v>32</v>
      </c>
      <c r="B29" s="70">
        <v>33</v>
      </c>
      <c r="C29" s="88">
        <v>0</v>
      </c>
      <c r="D29" s="70">
        <v>294.5</v>
      </c>
      <c r="E29" s="70">
        <v>294.5</v>
      </c>
      <c r="F29" s="70">
        <v>294.5</v>
      </c>
      <c r="G29" s="71">
        <f t="shared" ref="G29" si="24">F29/$F$32</f>
        <v>3.7846144435280259E-3</v>
      </c>
      <c r="H29" s="36">
        <f>F29-E29</f>
        <v>0</v>
      </c>
      <c r="I29" s="31">
        <f t="shared" si="19"/>
        <v>1</v>
      </c>
      <c r="J29" s="31">
        <f t="shared" si="20"/>
        <v>1</v>
      </c>
      <c r="K29" s="28">
        <f t="shared" si="21"/>
        <v>261.5</v>
      </c>
      <c r="L29" s="52">
        <f t="shared" si="22"/>
        <v>7.9242424242424239</v>
      </c>
    </row>
    <row r="30" spans="1:12" s="35" customFormat="1" ht="43.5" customHeight="1">
      <c r="A30" s="105" t="s">
        <v>23</v>
      </c>
      <c r="B30" s="70">
        <v>9.6999999999999993</v>
      </c>
      <c r="C30" s="88">
        <v>0</v>
      </c>
      <c r="D30" s="70">
        <v>2.2000000000000002</v>
      </c>
      <c r="E30" s="70">
        <v>2.2000000000000002</v>
      </c>
      <c r="F30" s="70">
        <v>2.2000000000000002</v>
      </c>
      <c r="G30" s="29">
        <f>F30/$F$32</f>
        <v>2.8272162226694934E-5</v>
      </c>
      <c r="H30" s="70">
        <f t="shared" si="18"/>
        <v>0</v>
      </c>
      <c r="I30" s="31">
        <v>0</v>
      </c>
      <c r="J30" s="31">
        <v>0</v>
      </c>
      <c r="K30" s="28">
        <f t="shared" si="21"/>
        <v>-7.4999999999999991</v>
      </c>
      <c r="L30" s="52">
        <f t="shared" si="22"/>
        <v>-0.77319587628865971</v>
      </c>
    </row>
    <row r="31" spans="1:12" s="5" customFormat="1" ht="42" customHeight="1" thickBot="1">
      <c r="A31" s="106" t="s">
        <v>17</v>
      </c>
      <c r="B31" s="109">
        <v>-29.4</v>
      </c>
      <c r="C31" s="89">
        <v>0</v>
      </c>
      <c r="D31" s="45"/>
      <c r="E31" s="45"/>
      <c r="F31" s="45">
        <v>-0.04</v>
      </c>
      <c r="G31" s="81">
        <f>F31/$F$32</f>
        <v>-5.1403931321263509E-7</v>
      </c>
      <c r="H31" s="45">
        <f t="shared" si="18"/>
        <v>-0.04</v>
      </c>
      <c r="I31" s="31">
        <v>0</v>
      </c>
      <c r="J31" s="31">
        <v>0</v>
      </c>
      <c r="K31" s="28">
        <f t="shared" si="21"/>
        <v>29.36</v>
      </c>
      <c r="L31" s="53">
        <f t="shared" si="22"/>
        <v>-0.99863945578231295</v>
      </c>
    </row>
    <row r="32" spans="1:12" ht="15.95" customHeight="1" thickBot="1">
      <c r="A32" s="23" t="s">
        <v>4</v>
      </c>
      <c r="B32" s="30">
        <f>B23+B24</f>
        <v>40669.799999999996</v>
      </c>
      <c r="C32" s="54">
        <f>C23+C24</f>
        <v>57757.400000000009</v>
      </c>
      <c r="D32" s="54">
        <f>D23+D24</f>
        <v>78125.799999999988</v>
      </c>
      <c r="E32" s="54">
        <f>E23+E24</f>
        <v>78125.799999999988</v>
      </c>
      <c r="F32" s="30">
        <f>F23+F24</f>
        <v>77815.060000000012</v>
      </c>
      <c r="G32" s="39">
        <f>G24+G23</f>
        <v>0.99942427596920169</v>
      </c>
      <c r="H32" s="54">
        <f>F32-E32</f>
        <v>-310.73999999997613</v>
      </c>
      <c r="I32" s="40">
        <f>F32/D32</f>
        <v>0.9960225687288965</v>
      </c>
      <c r="J32" s="40">
        <f>F32/E32</f>
        <v>0.9960225687288965</v>
      </c>
      <c r="K32" s="30">
        <f>F32-B32</f>
        <v>37145.260000000017</v>
      </c>
      <c r="L32" s="96">
        <f>F32/B32-100%</f>
        <v>0.91333766086875334</v>
      </c>
    </row>
    <row r="33" spans="1:12">
      <c r="A33" s="15"/>
      <c r="B33" s="16"/>
      <c r="C33" s="16"/>
      <c r="D33" s="17"/>
      <c r="E33" s="17"/>
      <c r="F33" s="17"/>
      <c r="G33" s="18"/>
      <c r="H33" s="18"/>
      <c r="I33" s="18"/>
      <c r="J33" s="17"/>
      <c r="K33" s="17"/>
      <c r="L33" s="20"/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39370078740157483" top="0.78740157480314965" bottom="0" header="0" footer="0.118110236220472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2020-01-14T10:59:15Z</cp:lastPrinted>
  <dcterms:created xsi:type="dcterms:W3CDTF">2007-02-19T15:18:48Z</dcterms:created>
  <dcterms:modified xsi:type="dcterms:W3CDTF">2020-01-14T11:01:04Z</dcterms:modified>
</cp:coreProperties>
</file>